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dd\Dropbox\werkgroep behendigheid\2022\uitslagen\"/>
    </mc:Choice>
  </mc:AlternateContent>
  <xr:revisionPtr revIDLastSave="0" documentId="8_{D380FFEE-23D9-460D-A3E3-C657321AC5F0}" xr6:coauthVersionLast="47" xr6:coauthVersionMax="47" xr10:uidLastSave="{00000000-0000-0000-0000-000000000000}"/>
  <bookViews>
    <workbookView xWindow="-108" yWindow="-108" windowWidth="23256" windowHeight="12576" xr2:uid="{679558E3-2431-4DF5-B451-749B7AF87508}"/>
  </bookViews>
  <sheets>
    <sheet name="graad 1" sheetId="1" r:id="rId1"/>
    <sheet name="graad 2" sheetId="2" r:id="rId2"/>
    <sheet name="graad 3" sheetId="3" r:id="rId3"/>
    <sheet name="veteranenklasse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L10" i="4"/>
  <c r="K10" i="4"/>
  <c r="J10" i="4"/>
  <c r="I10" i="4"/>
  <c r="H10" i="4"/>
  <c r="N10" i="4" s="1"/>
  <c r="G10" i="4"/>
  <c r="E10" i="4"/>
  <c r="D10" i="4"/>
  <c r="B10" i="4"/>
  <c r="A10" i="4"/>
  <c r="F10" i="4" s="1"/>
  <c r="M9" i="4"/>
  <c r="L9" i="4"/>
  <c r="K9" i="4"/>
  <c r="J9" i="4"/>
  <c r="I9" i="4"/>
  <c r="H9" i="4"/>
  <c r="G9" i="4"/>
  <c r="E9" i="4"/>
  <c r="D9" i="4"/>
  <c r="B9" i="4"/>
  <c r="A9" i="4"/>
  <c r="F9" i="4" s="1"/>
  <c r="M8" i="4"/>
  <c r="L8" i="4"/>
  <c r="K8" i="4"/>
  <c r="J8" i="4"/>
  <c r="I8" i="4"/>
  <c r="H8" i="4"/>
  <c r="N8" i="4" s="1"/>
  <c r="G8" i="4"/>
  <c r="E8" i="4"/>
  <c r="D8" i="4"/>
  <c r="B8" i="4"/>
  <c r="A8" i="4"/>
  <c r="F8" i="4" s="1"/>
  <c r="F4" i="4"/>
  <c r="N9" i="4" s="1"/>
  <c r="F3" i="4"/>
  <c r="C3" i="4"/>
  <c r="F2" i="4"/>
  <c r="C2" i="4"/>
  <c r="F1" i="4"/>
  <c r="M10" i="3"/>
  <c r="L10" i="3"/>
  <c r="K10" i="3"/>
  <c r="J10" i="3"/>
  <c r="I10" i="3"/>
  <c r="H10" i="3"/>
  <c r="N10" i="3" s="1"/>
  <c r="G10" i="3"/>
  <c r="E10" i="3"/>
  <c r="D10" i="3"/>
  <c r="B10" i="3"/>
  <c r="A10" i="3"/>
  <c r="F10" i="3" s="1"/>
  <c r="M9" i="3"/>
  <c r="L9" i="3"/>
  <c r="K9" i="3"/>
  <c r="J9" i="3"/>
  <c r="I9" i="3"/>
  <c r="H9" i="3"/>
  <c r="N9" i="3" s="1"/>
  <c r="G9" i="3"/>
  <c r="E9" i="3"/>
  <c r="D9" i="3"/>
  <c r="B9" i="3"/>
  <c r="A9" i="3"/>
  <c r="F9" i="3" s="1"/>
  <c r="M8" i="3"/>
  <c r="L8" i="3"/>
  <c r="K8" i="3"/>
  <c r="J8" i="3"/>
  <c r="I8" i="3"/>
  <c r="H8" i="3"/>
  <c r="G8" i="3"/>
  <c r="E8" i="3"/>
  <c r="D8" i="3"/>
  <c r="B8" i="3"/>
  <c r="A8" i="3"/>
  <c r="F8" i="3" s="1"/>
  <c r="F4" i="3"/>
  <c r="N8" i="3" s="1"/>
  <c r="F3" i="3"/>
  <c r="C3" i="3"/>
  <c r="F2" i="3"/>
  <c r="C2" i="3"/>
  <c r="F1" i="3"/>
  <c r="M10" i="2"/>
  <c r="L10" i="2"/>
  <c r="K10" i="2"/>
  <c r="J10" i="2"/>
  <c r="I10" i="2"/>
  <c r="H10" i="2"/>
  <c r="N10" i="2" s="1"/>
  <c r="G10" i="2"/>
  <c r="E10" i="2"/>
  <c r="D10" i="2"/>
  <c r="C10" i="2"/>
  <c r="B10" i="2"/>
  <c r="A10" i="2"/>
  <c r="F10" i="2" s="1"/>
  <c r="M9" i="2"/>
  <c r="C9" i="2" s="1"/>
  <c r="L9" i="2"/>
  <c r="K9" i="2"/>
  <c r="J9" i="2"/>
  <c r="I9" i="2"/>
  <c r="H9" i="2"/>
  <c r="G9" i="2"/>
  <c r="E9" i="2"/>
  <c r="D9" i="2"/>
  <c r="B9" i="2"/>
  <c r="A9" i="2"/>
  <c r="F9" i="2" s="1"/>
  <c r="M8" i="2"/>
  <c r="L8" i="2"/>
  <c r="K8" i="2"/>
  <c r="J8" i="2"/>
  <c r="I8" i="2"/>
  <c r="H8" i="2"/>
  <c r="N8" i="2" s="1"/>
  <c r="G8" i="2"/>
  <c r="E8" i="2"/>
  <c r="D8" i="2"/>
  <c r="C8" i="2"/>
  <c r="B8" i="2"/>
  <c r="A8" i="2"/>
  <c r="F8" i="2" s="1"/>
  <c r="F4" i="2"/>
  <c r="N9" i="2" s="1"/>
  <c r="F3" i="2"/>
  <c r="C3" i="2"/>
  <c r="F2" i="2"/>
  <c r="C2" i="2"/>
  <c r="F1" i="2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N17" i="1" s="1"/>
  <c r="G17" i="1"/>
  <c r="E17" i="1"/>
  <c r="D17" i="1"/>
  <c r="C17" i="1"/>
  <c r="B17" i="1"/>
  <c r="A17" i="1"/>
  <c r="F17" i="1" s="1"/>
  <c r="M16" i="1"/>
  <c r="L16" i="1"/>
  <c r="K16" i="1"/>
  <c r="J16" i="1"/>
  <c r="I16" i="1"/>
  <c r="H16" i="1"/>
  <c r="N16" i="1" s="1"/>
  <c r="G16" i="1"/>
  <c r="F16" i="1"/>
  <c r="E16" i="1"/>
  <c r="D16" i="1"/>
  <c r="C16" i="1"/>
  <c r="B16" i="1"/>
  <c r="A16" i="1"/>
  <c r="N15" i="1"/>
  <c r="M15" i="1"/>
  <c r="L15" i="1"/>
  <c r="K15" i="1"/>
  <c r="J15" i="1"/>
  <c r="I15" i="1"/>
  <c r="H15" i="1"/>
  <c r="G15" i="1"/>
  <c r="E15" i="1"/>
  <c r="D15" i="1"/>
  <c r="C15" i="1"/>
  <c r="B15" i="1"/>
  <c r="A15" i="1"/>
  <c r="F15" i="1" s="1"/>
  <c r="M14" i="1"/>
  <c r="L14" i="1"/>
  <c r="K14" i="1"/>
  <c r="J14" i="1"/>
  <c r="I14" i="1"/>
  <c r="H14" i="1"/>
  <c r="N14" i="1" s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E13" i="1"/>
  <c r="D13" i="1"/>
  <c r="C13" i="1"/>
  <c r="B13" i="1"/>
  <c r="A13" i="1"/>
  <c r="F13" i="1" s="1"/>
  <c r="M12" i="1"/>
  <c r="L12" i="1"/>
  <c r="K12" i="1"/>
  <c r="J12" i="1"/>
  <c r="I12" i="1"/>
  <c r="H12" i="1"/>
  <c r="N12" i="1" s="1"/>
  <c r="G12" i="1"/>
  <c r="E12" i="1"/>
  <c r="D12" i="1"/>
  <c r="C12" i="1"/>
  <c r="B12" i="1"/>
  <c r="A12" i="1"/>
  <c r="F12" i="1" s="1"/>
  <c r="M11" i="1"/>
  <c r="L11" i="1"/>
  <c r="K11" i="1"/>
  <c r="J11" i="1"/>
  <c r="I11" i="1"/>
  <c r="H11" i="1"/>
  <c r="G11" i="1"/>
  <c r="E11" i="1"/>
  <c r="D11" i="1"/>
  <c r="C11" i="1"/>
  <c r="B11" i="1"/>
  <c r="A11" i="1"/>
  <c r="F11" i="1" s="1"/>
  <c r="M10" i="1"/>
  <c r="L10" i="1"/>
  <c r="K10" i="1"/>
  <c r="J10" i="1"/>
  <c r="I10" i="1"/>
  <c r="H10" i="1"/>
  <c r="N10" i="1" s="1"/>
  <c r="G10" i="1"/>
  <c r="E10" i="1"/>
  <c r="D10" i="1"/>
  <c r="C10" i="1"/>
  <c r="B10" i="1"/>
  <c r="A10" i="1"/>
  <c r="F10" i="1" s="1"/>
  <c r="M9" i="1"/>
  <c r="L9" i="1"/>
  <c r="K9" i="1"/>
  <c r="J9" i="1"/>
  <c r="I9" i="1"/>
  <c r="H9" i="1"/>
  <c r="G9" i="1"/>
  <c r="E9" i="1"/>
  <c r="D9" i="1"/>
  <c r="B9" i="1"/>
  <c r="A9" i="1"/>
  <c r="F9" i="1" s="1"/>
  <c r="M8" i="1"/>
  <c r="L8" i="1"/>
  <c r="K8" i="1"/>
  <c r="J8" i="1"/>
  <c r="I8" i="1"/>
  <c r="H8" i="1"/>
  <c r="N8" i="1" s="1"/>
  <c r="G8" i="1"/>
  <c r="E8" i="1"/>
  <c r="D8" i="1"/>
  <c r="B8" i="1"/>
  <c r="A8" i="1"/>
  <c r="F8" i="1" s="1"/>
  <c r="F4" i="1"/>
  <c r="N13" i="1" s="1"/>
  <c r="F3" i="1"/>
  <c r="C3" i="1"/>
  <c r="F2" i="1"/>
  <c r="C2" i="1"/>
  <c r="F1" i="1"/>
  <c r="N11" i="1" l="1"/>
  <c r="N9" i="1"/>
</calcChain>
</file>

<file path=xl/sharedStrings.xml><?xml version="1.0" encoding="utf-8"?>
<sst xmlns="http://schemas.openxmlformats.org/spreadsheetml/2006/main" count="735" uniqueCount="92">
  <si>
    <t xml:space="preserve">Vereniging  </t>
  </si>
  <si>
    <t>Ver. Fokkers &amp; Liefh. Duitse Herdershonden</t>
  </si>
  <si>
    <t xml:space="preserve">Keurmeester  </t>
  </si>
  <si>
    <t>Jan Langius</t>
  </si>
  <si>
    <t xml:space="preserve">Wedstrijd  </t>
  </si>
  <si>
    <t>Behendigheidswedstrijd</t>
  </si>
  <si>
    <t xml:space="preserve">SPT  </t>
  </si>
  <si>
    <t>sec</t>
  </si>
  <si>
    <t xml:space="preserve">Datum  </t>
  </si>
  <si>
    <t xml:space="preserve">MPT  </t>
  </si>
  <si>
    <t xml:space="preserve">Klasse  </t>
  </si>
  <si>
    <t>1e graad Large</t>
  </si>
  <si>
    <t xml:space="preserve">Lengte  </t>
  </si>
  <si>
    <t>m</t>
  </si>
  <si>
    <t xml:space="preserve">Onderdeel  </t>
  </si>
  <si>
    <t>Vast Parcours 1</t>
  </si>
  <si>
    <t>LicNr</t>
  </si>
  <si>
    <t>Plaats</t>
  </si>
  <si>
    <t>Punten</t>
  </si>
  <si>
    <t>Handler</t>
  </si>
  <si>
    <t>Hond</t>
  </si>
  <si>
    <t>Ras</t>
  </si>
  <si>
    <t>SN</t>
  </si>
  <si>
    <t>Tijd</t>
  </si>
  <si>
    <t>W</t>
  </si>
  <si>
    <t>A</t>
  </si>
  <si>
    <t>F</t>
  </si>
  <si>
    <t>Disk</t>
  </si>
  <si>
    <t>Score</t>
  </si>
  <si>
    <t>m/s</t>
  </si>
  <si>
    <t>Katalin Leferink</t>
  </si>
  <si>
    <t>Apollo</t>
  </si>
  <si>
    <t>Duitse Herdershond</t>
  </si>
  <si>
    <t/>
  </si>
  <si>
    <t>Edwin Bronswijk</t>
  </si>
  <si>
    <t>Kenzo</t>
  </si>
  <si>
    <t>Kim Bokdam</t>
  </si>
  <si>
    <t>Mo</t>
  </si>
  <si>
    <t>1</t>
  </si>
  <si>
    <t>Bart van Mourik</t>
  </si>
  <si>
    <t>Nikki</t>
  </si>
  <si>
    <t>Janet v. Steenis</t>
  </si>
  <si>
    <t>Fivanka</t>
  </si>
  <si>
    <t>2</t>
  </si>
  <si>
    <t>Annelies Kuenen</t>
  </si>
  <si>
    <t>Heike</t>
  </si>
  <si>
    <t>Willy Verhoeven</t>
  </si>
  <si>
    <t>Qwinto</t>
  </si>
  <si>
    <t>3</t>
  </si>
  <si>
    <t>Esmee Bergmans</t>
  </si>
  <si>
    <t>Gaia</t>
  </si>
  <si>
    <t>D</t>
  </si>
  <si>
    <t>Kalinda van Doremalen</t>
  </si>
  <si>
    <t>Nash</t>
  </si>
  <si>
    <t>Richard v. Baarle</t>
  </si>
  <si>
    <t>Saga</t>
  </si>
  <si>
    <t>Coen</t>
  </si>
  <si>
    <t>u</t>
  </si>
  <si>
    <t>Vast Parcours 2</t>
  </si>
  <si>
    <t>U</t>
  </si>
  <si>
    <t>0</t>
  </si>
  <si>
    <t>DK</t>
  </si>
  <si>
    <t>Vereniging</t>
  </si>
  <si>
    <t>Keurmeester</t>
  </si>
  <si>
    <t>Wedstrijd</t>
  </si>
  <si>
    <t>SPT</t>
  </si>
  <si>
    <t>Datum</t>
  </si>
  <si>
    <t>MPT</t>
  </si>
  <si>
    <t>Klasse</t>
  </si>
  <si>
    <t>Lengte</t>
  </si>
  <si>
    <t>Onderdeel</t>
  </si>
  <si>
    <t>Jumping</t>
  </si>
  <si>
    <t>2e Graad Large</t>
  </si>
  <si>
    <t>Bartho Leferink</t>
  </si>
  <si>
    <t>Gina</t>
  </si>
  <si>
    <t>Annika Jansen</t>
  </si>
  <si>
    <t>Bumper</t>
  </si>
  <si>
    <t>Sheila van Nie</t>
  </si>
  <si>
    <t>Quinn</t>
  </si>
  <si>
    <t>3e Graad Large</t>
  </si>
  <si>
    <t>Margie Scipio</t>
  </si>
  <si>
    <t>Joya</t>
  </si>
  <si>
    <t>Ghodja</t>
  </si>
  <si>
    <t>Linda Wets</t>
  </si>
  <si>
    <t>Emy</t>
  </si>
  <si>
    <t xml:space="preserve">Veteranen Large </t>
  </si>
  <si>
    <t>Tanja Spijkstra</t>
  </si>
  <si>
    <t>Ella</t>
  </si>
  <si>
    <t>Alex van Egmond</t>
  </si>
  <si>
    <t>Ayla</t>
  </si>
  <si>
    <t>Cindy de Rooij</t>
  </si>
  <si>
    <t>Vicky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</si>
</sst>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2" borderId="0" xfId="2" applyFill="1" applyAlignment="1" applyProtection="1">
      <alignment horizontal="left"/>
      <protection locked="0"/>
    </xf>
    <xf numFmtId="2" fontId="2" fillId="0" borderId="0" xfId="1" applyNumberFormat="1" applyFont="1" applyAlignment="1">
      <alignment horizontal="right"/>
    </xf>
    <xf numFmtId="0" fontId="3" fillId="2" borderId="0" xfId="2" applyFill="1" applyProtection="1">
      <protection locked="0"/>
    </xf>
    <xf numFmtId="2" fontId="2" fillId="0" borderId="0" xfId="1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4" fontId="3" fillId="2" borderId="0" xfId="2" applyNumberFormat="1" applyFill="1" applyAlignment="1" applyProtection="1">
      <alignment horizontal="left"/>
      <protection locked="0"/>
    </xf>
    <xf numFmtId="1" fontId="3" fillId="2" borderId="0" xfId="2" applyNumberFormat="1" applyFill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1" xfId="0" applyNumberFormat="1" applyFont="1" applyBorder="1"/>
    <xf numFmtId="0" fontId="2" fillId="0" borderId="1" xfId="0" applyFont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2" fontId="2" fillId="0" borderId="0" xfId="1" applyNumberFormat="1" applyFont="1"/>
    <xf numFmtId="2" fontId="2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center"/>
    </xf>
    <xf numFmtId="0" fontId="4" fillId="3" borderId="2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3" xfId="2" applyFont="1" applyFill="1" applyBorder="1"/>
    <xf numFmtId="0" fontId="4" fillId="3" borderId="3" xfId="2" applyFont="1" applyFill="1" applyBorder="1" applyAlignment="1">
      <alignment horizontal="left"/>
    </xf>
    <xf numFmtId="2" fontId="4" fillId="3" borderId="3" xfId="2" applyNumberFormat="1" applyFont="1" applyFill="1" applyBorder="1"/>
    <xf numFmtId="49" fontId="2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2" fontId="2" fillId="0" borderId="9" xfId="0" applyNumberFormat="1" applyFont="1" applyBorder="1" applyAlignment="1">
      <alignment vertical="top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3" fontId="2" fillId="0" borderId="6" xfId="0" applyNumberFormat="1" applyFont="1" applyBorder="1" applyAlignment="1">
      <alignment vertical="top"/>
    </xf>
  </cellXfs>
  <cellStyles count="3">
    <cellStyle name="Standaard" xfId="0" builtinId="0"/>
    <cellStyle name="Standaard 2" xfId="1" xr:uid="{A3A3AB81-33A6-443B-B659-02F15C1C40B9}"/>
    <cellStyle name="Standaard 3" xfId="2" xr:uid="{96C53B11-76E3-4C38-BD73-1A44A0D19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dd/Dropbox/werkgroep%20behendigheid/2022/frisiana/Kopie%20van%20uitslagenprogramma%20frisi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Deelnemers"/>
      <sheetName val="STARTLIJST"/>
      <sheetName val="Form Time Gambling"/>
      <sheetName val="Form VP"/>
      <sheetName val="Form Jump"/>
      <sheetName val="Form Tijd-Fout-Uit"/>
      <sheetName val="Spel-TG-AlleKlassen"/>
      <sheetName val="vp 1 - 1e graad"/>
      <sheetName val="vp 2 en jumping 1e graad"/>
      <sheetName val="vp 1 - 2e graad"/>
      <sheetName val="vp 2 en jumping 2e graad"/>
      <sheetName val="vp 1 - 3e graad"/>
      <sheetName val="vp 2 en jumping 3e graad"/>
      <sheetName val="vp 1 veteraan"/>
      <sheetName val="vp 2 en jumping veteraan"/>
      <sheetName val="vp 1 debutant"/>
      <sheetName val="vp 2 en jumping debutant"/>
      <sheetName val="Spel-TFU-AlleKlassen"/>
      <sheetName val="KrGroep"/>
      <sheetName val="Uitslag-Spel-TG-AlleKlassen"/>
      <sheetName val="Uitslag-VP 1-1e graad"/>
      <sheetName val="Uitslag-VP 2-1e graad"/>
      <sheetName val="Uitslag-Jump-1e graad"/>
      <sheetName val="Dagkl-1e graad "/>
      <sheetName val="Uitslag-VP1 2e gr"/>
      <sheetName val="Uitslag-VP2 2e gr"/>
      <sheetName val="Uitslag-Jump-2e graad"/>
      <sheetName val="Dagkl-2e graad"/>
      <sheetName val="Uitslag-VP1 3e gr"/>
      <sheetName val="Uitslag-VP2 3e gr"/>
      <sheetName val="Uitslag-Jump-3e graad"/>
      <sheetName val="Dagkl-3e graad"/>
      <sheetName val="Uitslag-VP1 Veteranen"/>
      <sheetName val="Uitslag-VP2 Veteranen"/>
      <sheetName val="Uitslag-Jump-Veteranen"/>
      <sheetName val="Dagkl-Veteranen-Individueel"/>
      <sheetName val="Uitslag-VP1 Debutanten"/>
      <sheetName val="Uitslag-VP 2-Debutanten"/>
      <sheetName val="Uitslag-Jump-Debutanten"/>
      <sheetName val="Dagkl-Debutanten-Individueel"/>
      <sheetName val="Uitslag-Spel-TFU-AlleKlassen"/>
      <sheetName val="Uitslag-KrgrRace"/>
      <sheetName val="Uitslag-KrGrKamp"/>
      <sheetName val="RvB-Deelnemers"/>
      <sheetName val="RvB-1e graad"/>
      <sheetName val="RvB-2e graad"/>
      <sheetName val="RvB-3e graad"/>
      <sheetName val="RvB-VeteranenKlasse"/>
      <sheetName val="RvB-DebutantenKlasse"/>
    </sheetNames>
    <sheetDataSet>
      <sheetData sheetId="0"/>
      <sheetData sheetId="1"/>
      <sheetData sheetId="2">
        <row r="2">
          <cell r="E2" t="str">
            <v>Behendigheidswedstrijd</v>
          </cell>
        </row>
        <row r="3">
          <cell r="C3">
            <v>44696</v>
          </cell>
        </row>
        <row r="4">
          <cell r="C4" t="str">
            <v>Jan Langius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F7">
            <v>58</v>
          </cell>
          <cell r="H7">
            <v>78</v>
          </cell>
          <cell r="J7">
            <v>185</v>
          </cell>
        </row>
        <row r="179">
          <cell r="B179" t="str">
            <v>Katalin Leferink</v>
          </cell>
          <cell r="C179" t="str">
            <v>Apollo</v>
          </cell>
          <cell r="E179">
            <v>43.35</v>
          </cell>
          <cell r="H179">
            <v>0</v>
          </cell>
          <cell r="K179">
            <v>1</v>
          </cell>
          <cell r="L179" t="str">
            <v>0-0-0</v>
          </cell>
          <cell r="M179">
            <v>7</v>
          </cell>
          <cell r="N179">
            <v>0</v>
          </cell>
        </row>
        <row r="180">
          <cell r="B180" t="str">
            <v>Edwin Bronswijk</v>
          </cell>
          <cell r="C180" t="str">
            <v>Kenzo</v>
          </cell>
          <cell r="E180">
            <v>44.85</v>
          </cell>
          <cell r="H180">
            <v>0</v>
          </cell>
          <cell r="K180">
            <v>2</v>
          </cell>
          <cell r="L180" t="str">
            <v>0-0-0</v>
          </cell>
          <cell r="M180">
            <v>6</v>
          </cell>
          <cell r="N180">
            <v>0</v>
          </cell>
        </row>
        <row r="181">
          <cell r="B181" t="str">
            <v>Kim Bokdam</v>
          </cell>
          <cell r="C181" t="str">
            <v>Mo</v>
          </cell>
          <cell r="E181">
            <v>44.21</v>
          </cell>
          <cell r="H181">
            <v>5</v>
          </cell>
          <cell r="K181">
            <v>3</v>
          </cell>
          <cell r="L181" t="str">
            <v>0-0-1</v>
          </cell>
          <cell r="M181">
            <v>4</v>
          </cell>
          <cell r="N181">
            <v>0</v>
          </cell>
          <cell r="Q181" t="str">
            <v>-</v>
          </cell>
        </row>
        <row r="182">
          <cell r="B182" t="str">
            <v>Bart van Mourik</v>
          </cell>
          <cell r="C182" t="str">
            <v>Nikki</v>
          </cell>
          <cell r="E182">
            <v>46.96</v>
          </cell>
          <cell r="H182">
            <v>5</v>
          </cell>
          <cell r="K182">
            <v>4</v>
          </cell>
          <cell r="L182" t="str">
            <v>0-0-1</v>
          </cell>
          <cell r="M182">
            <v>3</v>
          </cell>
          <cell r="N182">
            <v>0</v>
          </cell>
          <cell r="Q182" t="str">
            <v>-</v>
          </cell>
        </row>
        <row r="183">
          <cell r="B183" t="str">
            <v>Janet v. Steenis</v>
          </cell>
          <cell r="C183" t="str">
            <v>Fivanka</v>
          </cell>
          <cell r="E183">
            <v>48.1</v>
          </cell>
          <cell r="H183">
            <v>10</v>
          </cell>
          <cell r="K183">
            <v>5</v>
          </cell>
          <cell r="L183" t="str">
            <v>0-0-2</v>
          </cell>
          <cell r="M183">
            <v>5</v>
          </cell>
          <cell r="N183">
            <v>0</v>
          </cell>
          <cell r="Q183" t="str">
            <v>-</v>
          </cell>
        </row>
        <row r="184">
          <cell r="B184" t="str">
            <v>Annelies Kuenen</v>
          </cell>
          <cell r="C184" t="str">
            <v>Heike</v>
          </cell>
          <cell r="E184">
            <v>50.94</v>
          </cell>
          <cell r="H184">
            <v>10</v>
          </cell>
          <cell r="K184">
            <v>6</v>
          </cell>
          <cell r="L184" t="str">
            <v>0-0-2</v>
          </cell>
          <cell r="M184">
            <v>1</v>
          </cell>
          <cell r="N184">
            <v>0</v>
          </cell>
          <cell r="Q184" t="str">
            <v>-</v>
          </cell>
        </row>
        <row r="185">
          <cell r="B185" t="str">
            <v>Willy Verhoeven</v>
          </cell>
          <cell r="C185" t="str">
            <v>Qwinto</v>
          </cell>
          <cell r="E185">
            <v>44.31</v>
          </cell>
          <cell r="H185">
            <v>15</v>
          </cell>
          <cell r="K185">
            <v>7</v>
          </cell>
          <cell r="L185" t="str">
            <v>0-0-3</v>
          </cell>
          <cell r="M185">
            <v>8</v>
          </cell>
          <cell r="N185">
            <v>0</v>
          </cell>
          <cell r="Q185" t="str">
            <v>-</v>
          </cell>
        </row>
        <row r="186">
          <cell r="B186" t="str">
            <v>Esmee Bergmans</v>
          </cell>
          <cell r="C186" t="str">
            <v>Gaia</v>
          </cell>
          <cell r="E186" t="str">
            <v>dk</v>
          </cell>
          <cell r="H186" t="str">
            <v>DK</v>
          </cell>
          <cell r="K186" t="str">
            <v>-</v>
          </cell>
          <cell r="L186" t="str">
            <v>0-0-0</v>
          </cell>
          <cell r="M186">
            <v>2</v>
          </cell>
          <cell r="N186">
            <v>0</v>
          </cell>
          <cell r="Q186" t="str">
            <v>-</v>
          </cell>
        </row>
        <row r="187">
          <cell r="B187" t="str">
            <v>Kalinda van Doremalen</v>
          </cell>
          <cell r="C187" t="str">
            <v>Nash</v>
          </cell>
          <cell r="E187" t="str">
            <v>dk</v>
          </cell>
          <cell r="H187" t="str">
            <v>DK</v>
          </cell>
          <cell r="K187" t="str">
            <v>-</v>
          </cell>
          <cell r="L187" t="str">
            <v>0-0-0</v>
          </cell>
          <cell r="M187">
            <v>9</v>
          </cell>
          <cell r="N187">
            <v>0</v>
          </cell>
          <cell r="Q187" t="str">
            <v>-</v>
          </cell>
        </row>
        <row r="188">
          <cell r="B188" t="str">
            <v>Richard v. Baarle</v>
          </cell>
          <cell r="C188" t="str">
            <v>Saga</v>
          </cell>
          <cell r="E188" t="str">
            <v>dk</v>
          </cell>
          <cell r="H188" t="str">
            <v>DK</v>
          </cell>
          <cell r="K188" t="str">
            <v>-</v>
          </cell>
          <cell r="L188" t="str">
            <v>0-0-0</v>
          </cell>
          <cell r="M188">
            <v>10</v>
          </cell>
          <cell r="N188">
            <v>0</v>
          </cell>
          <cell r="Q188" t="str">
            <v>-</v>
          </cell>
        </row>
        <row r="189">
          <cell r="B189" t="str">
            <v>Annelies Kuenen</v>
          </cell>
          <cell r="C189" t="str">
            <v>Coen</v>
          </cell>
          <cell r="E189" t="str">
            <v>dk</v>
          </cell>
          <cell r="H189" t="str">
            <v>DK</v>
          </cell>
          <cell r="K189" t="str">
            <v>-</v>
          </cell>
          <cell r="L189" t="str">
            <v>0-0-0</v>
          </cell>
          <cell r="M189">
            <v>11</v>
          </cell>
          <cell r="N189">
            <v>0</v>
          </cell>
          <cell r="Q189" t="str">
            <v>-</v>
          </cell>
        </row>
      </sheetData>
      <sheetData sheetId="9"/>
      <sheetData sheetId="10">
        <row r="7">
          <cell r="F7">
            <v>48</v>
          </cell>
          <cell r="H7">
            <v>70</v>
          </cell>
          <cell r="J7">
            <v>185</v>
          </cell>
        </row>
        <row r="179">
          <cell r="B179" t="str">
            <v>Bartho Leferink</v>
          </cell>
          <cell r="C179" t="str">
            <v>Gina</v>
          </cell>
          <cell r="E179">
            <v>41.6</v>
          </cell>
          <cell r="H179">
            <v>5</v>
          </cell>
          <cell r="K179">
            <v>1</v>
          </cell>
          <cell r="L179" t="str">
            <v>0-0-1</v>
          </cell>
          <cell r="M179">
            <v>13</v>
          </cell>
          <cell r="N179">
            <v>0</v>
          </cell>
        </row>
        <row r="180">
          <cell r="B180" t="str">
            <v>Annika Jansen</v>
          </cell>
          <cell r="C180" t="str">
            <v>Bumper</v>
          </cell>
          <cell r="E180">
            <v>41.72</v>
          </cell>
          <cell r="H180">
            <v>5</v>
          </cell>
          <cell r="K180">
            <v>2</v>
          </cell>
          <cell r="L180" t="str">
            <v>0-0-1</v>
          </cell>
          <cell r="M180">
            <v>12</v>
          </cell>
          <cell r="N180">
            <v>0</v>
          </cell>
        </row>
        <row r="181">
          <cell r="B181" t="str">
            <v>Sheila van Nie</v>
          </cell>
          <cell r="C181" t="str">
            <v>Quinn</v>
          </cell>
          <cell r="E181" t="str">
            <v>dk</v>
          </cell>
          <cell r="H181" t="str">
            <v>DK</v>
          </cell>
          <cell r="K181" t="str">
            <v>-</v>
          </cell>
          <cell r="L181" t="str">
            <v>0-0-0</v>
          </cell>
          <cell r="M181">
            <v>14</v>
          </cell>
          <cell r="N181">
            <v>0</v>
          </cell>
        </row>
      </sheetData>
      <sheetData sheetId="11"/>
      <sheetData sheetId="12">
        <row r="7">
          <cell r="F7">
            <v>42</v>
          </cell>
          <cell r="H7">
            <v>68</v>
          </cell>
          <cell r="J7">
            <v>185</v>
          </cell>
        </row>
        <row r="179">
          <cell r="B179" t="str">
            <v>Margie Scipio</v>
          </cell>
          <cell r="C179" t="str">
            <v>Joya</v>
          </cell>
          <cell r="E179">
            <v>42.14</v>
          </cell>
          <cell r="H179">
            <v>0.14000000000000057</v>
          </cell>
          <cell r="K179">
            <v>1</v>
          </cell>
          <cell r="L179" t="str">
            <v>0-0-0</v>
          </cell>
          <cell r="M179">
            <v>17</v>
          </cell>
          <cell r="N179">
            <v>0</v>
          </cell>
        </row>
        <row r="180">
          <cell r="B180" t="str">
            <v>Janet v. Steenis</v>
          </cell>
          <cell r="C180" t="str">
            <v>Ghodja</v>
          </cell>
          <cell r="E180">
            <v>44.62</v>
          </cell>
          <cell r="H180">
            <v>7.6199999999999974</v>
          </cell>
          <cell r="K180">
            <v>2</v>
          </cell>
          <cell r="L180" t="str">
            <v>0-0-1</v>
          </cell>
          <cell r="M180">
            <v>15</v>
          </cell>
          <cell r="N180">
            <v>0</v>
          </cell>
        </row>
        <row r="181">
          <cell r="B181" t="str">
            <v>Linda Wets</v>
          </cell>
          <cell r="C181" t="str">
            <v>Emy</v>
          </cell>
          <cell r="E181">
            <v>0</v>
          </cell>
          <cell r="H181" t="str">
            <v>DK</v>
          </cell>
          <cell r="K181" t="str">
            <v>-</v>
          </cell>
          <cell r="L181" t="str">
            <v>0-0-0</v>
          </cell>
          <cell r="M181">
            <v>16</v>
          </cell>
          <cell r="N181">
            <v>0</v>
          </cell>
        </row>
      </sheetData>
      <sheetData sheetId="13"/>
      <sheetData sheetId="14">
        <row r="7">
          <cell r="F7">
            <v>62</v>
          </cell>
          <cell r="H7">
            <v>82</v>
          </cell>
          <cell r="J7">
            <v>185</v>
          </cell>
        </row>
        <row r="179">
          <cell r="B179" t="str">
            <v>Tanja Spijkstra</v>
          </cell>
          <cell r="C179" t="str">
            <v>Ella</v>
          </cell>
          <cell r="E179">
            <v>53.08</v>
          </cell>
          <cell r="H179">
            <v>5</v>
          </cell>
          <cell r="K179">
            <v>1</v>
          </cell>
          <cell r="L179" t="str">
            <v>1-0-0</v>
          </cell>
          <cell r="M179">
            <v>20</v>
          </cell>
          <cell r="N179">
            <v>0</v>
          </cell>
        </row>
        <row r="180">
          <cell r="B180" t="str">
            <v>Alex van Egmond</v>
          </cell>
          <cell r="C180" t="str">
            <v>Ayla</v>
          </cell>
          <cell r="E180">
            <v>60.54</v>
          </cell>
          <cell r="H180">
            <v>5</v>
          </cell>
          <cell r="K180">
            <v>2</v>
          </cell>
          <cell r="L180" t="str">
            <v>0-0-1</v>
          </cell>
          <cell r="M180">
            <v>19</v>
          </cell>
          <cell r="N180">
            <v>0</v>
          </cell>
        </row>
        <row r="181">
          <cell r="B181" t="str">
            <v>Cindy de Rooij</v>
          </cell>
          <cell r="C181" t="str">
            <v>Vicky</v>
          </cell>
          <cell r="E181" t="str">
            <v>dk</v>
          </cell>
          <cell r="H181" t="str">
            <v>DK</v>
          </cell>
          <cell r="K181" t="str">
            <v>-</v>
          </cell>
          <cell r="L181" t="str">
            <v>0-0-0</v>
          </cell>
          <cell r="M181">
            <v>18</v>
          </cell>
          <cell r="N18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EF6A-4C9F-4024-BF2A-92B526F6A48D}">
  <dimension ref="A1:N56"/>
  <sheetViews>
    <sheetView tabSelected="1" workbookViewId="0">
      <selection activeCell="T6" sqref="T6"/>
    </sheetView>
  </sheetViews>
  <sheetFormatPr defaultRowHeight="14.4" x14ac:dyDescent="0.3"/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Jan Langius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4</v>
      </c>
      <c r="C2" s="3" t="str">
        <f>[1]STARTLIJST!E2</f>
        <v>Behendigheidswedstrijd</v>
      </c>
      <c r="D2" s="3"/>
      <c r="E2" s="4" t="s">
        <v>6</v>
      </c>
      <c r="F2" s="5">
        <f>'[1]vp 1 - 1e graad'!F7</f>
        <v>58</v>
      </c>
      <c r="G2" s="6" t="s">
        <v>7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8</v>
      </c>
      <c r="C3" s="10">
        <f>[1]STARTLIJST!C3</f>
        <v>44696</v>
      </c>
      <c r="D3" s="10"/>
      <c r="E3" s="4" t="s">
        <v>9</v>
      </c>
      <c r="F3" s="11">
        <f>'[1]vp 1 - 1e graad'!H7</f>
        <v>78</v>
      </c>
      <c r="G3" s="6" t="s">
        <v>7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10</v>
      </c>
      <c r="C4" s="3" t="s">
        <v>11</v>
      </c>
      <c r="D4" s="3"/>
      <c r="E4" s="12" t="s">
        <v>12</v>
      </c>
      <c r="F4" s="11">
        <f>'[1]vp 1 - 1e graad'!J7</f>
        <v>185</v>
      </c>
      <c r="G4" s="13" t="s">
        <v>13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14</v>
      </c>
      <c r="C5" s="3" t="s">
        <v>15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16</v>
      </c>
      <c r="B7" s="25" t="s">
        <v>17</v>
      </c>
      <c r="C7" s="26" t="s">
        <v>18</v>
      </c>
      <c r="D7" s="27" t="s">
        <v>19</v>
      </c>
      <c r="E7" s="27" t="s">
        <v>20</v>
      </c>
      <c r="F7" s="27" t="s">
        <v>21</v>
      </c>
      <c r="G7" s="26" t="s">
        <v>22</v>
      </c>
      <c r="H7" s="28" t="s">
        <v>23</v>
      </c>
      <c r="I7" s="26" t="s">
        <v>24</v>
      </c>
      <c r="J7" s="26" t="s">
        <v>25</v>
      </c>
      <c r="K7" s="26" t="s">
        <v>26</v>
      </c>
      <c r="L7" s="26" t="s">
        <v>27</v>
      </c>
      <c r="M7" s="26" t="s">
        <v>28</v>
      </c>
      <c r="N7" s="28" t="s">
        <v>29</v>
      </c>
    </row>
    <row r="8" spans="1:14" ht="15.6" x14ac:dyDescent="0.3">
      <c r="A8" s="29">
        <f>IF('[1]vp 1 - 1e graad'!N179="-","",'[1]vp 1 - 1e graad'!N179)</f>
        <v>0</v>
      </c>
      <c r="B8" s="30">
        <f>IF('[1]vp 1 - 1e graad'!K179="-","",'[1]vp 1 - 1e graad'!K179)</f>
        <v>1</v>
      </c>
      <c r="C8" s="30" t="s">
        <v>57</v>
      </c>
      <c r="D8" s="31" t="str">
        <f>IF('[1]vp 1 - 1e graad'!B179="-","",'[1]vp 1 - 1e graad'!B179)</f>
        <v>Katalin Leferink</v>
      </c>
      <c r="E8" s="31" t="str">
        <f>IF('[1]vp 1 - 1e graad'!C179="-","",'[1]vp 1 - 1e graad'!C179)</f>
        <v>Apollo</v>
      </c>
      <c r="F8" s="32" t="str">
        <f>IF(A8&lt;&gt;"","Duitse Herdershond","" )</f>
        <v>Duitse Herdershond</v>
      </c>
      <c r="G8" s="33">
        <f>IF('[1]vp 1 - 1e graad'!M179="-","",'[1]vp 1 - 1e graad'!M179)</f>
        <v>7</v>
      </c>
      <c r="H8" s="34">
        <f>IF(OR('[1]vp 1 - 1e graad'!E179="-",'[1]vp 1 - 1e graad'!E179="dk"),"",'[1]vp 1 - 1e graad'!E179)</f>
        <v>43.35</v>
      </c>
      <c r="I8" s="35" t="str">
        <f>IF(OR('[1]vp 1 - 1e graad'!E179="dk",'[1]vp 1 - 1e graad'!E179="-",LEFT('[1]vp 1 - 1e graad'!L179,1)="0"),"",LEFT('[1]vp 1 - 1e graad'!L179,1))</f>
        <v/>
      </c>
      <c r="J8" s="35" t="str">
        <f>IF(OR('[1]vp 1 - 1e graad'!E179="dk",'[1]vp 1 - 1e graad'!E179="-",RIGHT(LEFT('[1]vp 1 - 1e graad'!L179,3),1)="0"),"",RIGHT(LEFT('[1]vp 1 - 1e graad'!L179,3),1))</f>
        <v/>
      </c>
      <c r="K8" s="35" t="str">
        <f>IF(OR('[1]vp 1 - 1e graad'!E179="dk",'[1]vp 1 - 1e graad'!E179="-",RIGHT('[1]vp 1 - 1e graad'!L179,1)="0"),"",RIGHT('[1]vp 1 - 1e graad'!L179,1))</f>
        <v/>
      </c>
      <c r="L8" s="36" t="str">
        <f>IF('[1]vp 1 - 1e graad'!E179="dk","D","")</f>
        <v/>
      </c>
      <c r="M8" s="37">
        <f>IF('[1]vp 1 - 1e graad'!E179="dk","Disk",IF('[1]vp 1 - 1e graad'!E179="-","",'[1]vp 1 - 1e graad'!H179))</f>
        <v>0</v>
      </c>
      <c r="N8" s="38">
        <f>IF(H8&lt;&gt;"",$F$4/H8,"")</f>
        <v>4.2675893886966554</v>
      </c>
    </row>
    <row r="9" spans="1:14" ht="15.6" x14ac:dyDescent="0.3">
      <c r="A9" s="39">
        <f>IF('[1]vp 1 - 1e graad'!N180="-","",'[1]vp 1 - 1e graad'!N180)</f>
        <v>0</v>
      </c>
      <c r="B9" s="40">
        <f>IF('[1]vp 1 - 1e graad'!K180="-","",'[1]vp 1 - 1e graad'!K180)</f>
        <v>2</v>
      </c>
      <c r="C9" s="40" t="s">
        <v>57</v>
      </c>
      <c r="D9" s="41" t="str">
        <f>IF('[1]vp 1 - 1e graad'!B180="-","",'[1]vp 1 - 1e graad'!B180)</f>
        <v>Edwin Bronswijk</v>
      </c>
      <c r="E9" s="41" t="str">
        <f>IF('[1]vp 1 - 1e graad'!C180="-","",'[1]vp 1 - 1e graad'!C180)</f>
        <v>Kenzo</v>
      </c>
      <c r="F9" s="42" t="str">
        <f t="shared" ref="F9:F18" si="0">IF(A9&lt;&gt;"","Duitse Herdershond","" )</f>
        <v>Duitse Herdershond</v>
      </c>
      <c r="G9" s="33">
        <f>IF('[1]vp 1 - 1e graad'!M180="-","",'[1]vp 1 - 1e graad'!M180)</f>
        <v>6</v>
      </c>
      <c r="H9" s="43">
        <f>IF(OR('[1]vp 1 - 1e graad'!E180="-",'[1]vp 1 - 1e graad'!E180="dk"),"",'[1]vp 1 - 1e graad'!E180)</f>
        <v>44.85</v>
      </c>
      <c r="I9" s="44" t="str">
        <f>IF(OR('[1]vp 1 - 1e graad'!E180="dk",'[1]vp 1 - 1e graad'!E180="-",LEFT('[1]vp 1 - 1e graad'!L180,1)="0"),"",LEFT('[1]vp 1 - 1e graad'!L180,1))</f>
        <v/>
      </c>
      <c r="J9" s="44" t="str">
        <f>IF(OR('[1]vp 1 - 1e graad'!E180="dk",'[1]vp 1 - 1e graad'!E180="-",RIGHT(LEFT('[1]vp 1 - 1e graad'!L180,3),1)="0"),"",RIGHT(LEFT('[1]vp 1 - 1e graad'!L180,3),1))</f>
        <v/>
      </c>
      <c r="K9" s="44" t="str">
        <f>IF(OR('[1]vp 1 - 1e graad'!E180="dk",'[1]vp 1 - 1e graad'!E180="-",RIGHT('[1]vp 1 - 1e graad'!L180,1)="0"),"",RIGHT('[1]vp 1 - 1e graad'!L180,1))</f>
        <v/>
      </c>
      <c r="L9" s="45" t="str">
        <f>IF('[1]vp 1 - 1e graad'!E180="dk","D","")</f>
        <v/>
      </c>
      <c r="M9" s="46">
        <f>IF('[1]vp 1 - 1e graad'!E180="dk","Disk",IF('[1]vp 1 - 1e graad'!E180="-","",'[1]vp 1 - 1e graad'!H180))</f>
        <v>0</v>
      </c>
      <c r="N9" s="47">
        <f t="shared" ref="N9:N18" si="1">IF(H9&lt;&gt;"",$F$4/H9,"")</f>
        <v>4.1248606465997772</v>
      </c>
    </row>
    <row r="10" spans="1:14" ht="15.6" x14ac:dyDescent="0.3">
      <c r="A10" s="39">
        <f>IF('[1]vp 1 - 1e graad'!N181="-","",'[1]vp 1 - 1e graad'!N181)</f>
        <v>0</v>
      </c>
      <c r="B10" s="40">
        <f>IF('[1]vp 1 - 1e graad'!K181="-","",'[1]vp 1 - 1e graad'!K181)</f>
        <v>3</v>
      </c>
      <c r="C10" s="40" t="str">
        <f>IF('[1]vp 1 - 1e graad'!Q181="-","",'[1]vp 1 - 1e graad'!Q81)</f>
        <v/>
      </c>
      <c r="D10" s="41" t="str">
        <f>IF('[1]vp 1 - 1e graad'!B181="-","",'[1]vp 1 - 1e graad'!B181)</f>
        <v>Kim Bokdam</v>
      </c>
      <c r="E10" s="41" t="str">
        <f>IF('[1]vp 1 - 1e graad'!C181="-","",'[1]vp 1 - 1e graad'!C181)</f>
        <v>Mo</v>
      </c>
      <c r="F10" s="42" t="str">
        <f t="shared" si="0"/>
        <v>Duitse Herdershond</v>
      </c>
      <c r="G10" s="33">
        <f>IF('[1]vp 1 - 1e graad'!M181="-","",'[1]vp 1 - 1e graad'!M181)</f>
        <v>4</v>
      </c>
      <c r="H10" s="43">
        <f>IF(OR('[1]vp 1 - 1e graad'!E181="-",'[1]vp 1 - 1e graad'!E181="dk"),"",'[1]vp 1 - 1e graad'!E181)</f>
        <v>44.21</v>
      </c>
      <c r="I10" s="44" t="str">
        <f>IF(OR('[1]vp 1 - 1e graad'!E181="dk",'[1]vp 1 - 1e graad'!E181="-",LEFT('[1]vp 1 - 1e graad'!L181,1)="0"),"",LEFT('[1]vp 1 - 1e graad'!L181,1))</f>
        <v/>
      </c>
      <c r="J10" s="44" t="str">
        <f>IF(OR('[1]vp 1 - 1e graad'!E181="dk",'[1]vp 1 - 1e graad'!E181="-",RIGHT(LEFT('[1]vp 1 - 1e graad'!L181,3),1)="0"),"",RIGHT(LEFT('[1]vp 1 - 1e graad'!L181,3),1))</f>
        <v/>
      </c>
      <c r="K10" s="44" t="str">
        <f>IF(OR('[1]vp 1 - 1e graad'!E181="dk",'[1]vp 1 - 1e graad'!E181="-",RIGHT('[1]vp 1 - 1e graad'!L181,1)="0"),"",RIGHT('[1]vp 1 - 1e graad'!L181,1))</f>
        <v>1</v>
      </c>
      <c r="L10" s="45" t="str">
        <f>IF('[1]vp 1 - 1e graad'!E181="dk","D","")</f>
        <v/>
      </c>
      <c r="M10" s="46">
        <f>IF('[1]vp 1 - 1e graad'!E181="dk","Disk",IF('[1]vp 1 - 1e graad'!E181="-","",'[1]vp 1 - 1e graad'!H181))</f>
        <v>5</v>
      </c>
      <c r="N10" s="47">
        <f t="shared" si="1"/>
        <v>4.1845736258764985</v>
      </c>
    </row>
    <row r="11" spans="1:14" ht="15.6" x14ac:dyDescent="0.3">
      <c r="A11" s="39">
        <f>IF('[1]vp 1 - 1e graad'!N182="-","",'[1]vp 1 - 1e graad'!N182)</f>
        <v>0</v>
      </c>
      <c r="B11" s="40">
        <f>IF('[1]vp 1 - 1e graad'!K182="-","",'[1]vp 1 - 1e graad'!K182)</f>
        <v>4</v>
      </c>
      <c r="C11" s="40" t="str">
        <f>IF('[1]vp 1 - 1e graad'!Q182="-","",'[1]vp 1 - 1e graad'!Q82)</f>
        <v/>
      </c>
      <c r="D11" s="41" t="str">
        <f>IF('[1]vp 1 - 1e graad'!B182="-","",'[1]vp 1 - 1e graad'!B182)</f>
        <v>Bart van Mourik</v>
      </c>
      <c r="E11" s="41" t="str">
        <f>IF('[1]vp 1 - 1e graad'!C182="-","",'[1]vp 1 - 1e graad'!C182)</f>
        <v>Nikki</v>
      </c>
      <c r="F11" s="42" t="str">
        <f t="shared" si="0"/>
        <v>Duitse Herdershond</v>
      </c>
      <c r="G11" s="33">
        <f>IF('[1]vp 1 - 1e graad'!M182="-","",'[1]vp 1 - 1e graad'!M182)</f>
        <v>3</v>
      </c>
      <c r="H11" s="43">
        <f>IF(OR('[1]vp 1 - 1e graad'!E182="-",'[1]vp 1 - 1e graad'!E182="dk"),"",'[1]vp 1 - 1e graad'!E182)</f>
        <v>46.96</v>
      </c>
      <c r="I11" s="44" t="str">
        <f>IF(OR('[1]vp 1 - 1e graad'!E182="dk",'[1]vp 1 - 1e graad'!E182="-",LEFT('[1]vp 1 - 1e graad'!L182,1)="0"),"",LEFT('[1]vp 1 - 1e graad'!L182,1))</f>
        <v/>
      </c>
      <c r="J11" s="44" t="str">
        <f>IF(OR('[1]vp 1 - 1e graad'!E182="dk",'[1]vp 1 - 1e graad'!E182="-",RIGHT(LEFT('[1]vp 1 - 1e graad'!L182,3),1)="0"),"",RIGHT(LEFT('[1]vp 1 - 1e graad'!L182,3),1))</f>
        <v/>
      </c>
      <c r="K11" s="44" t="str">
        <f>IF(OR('[1]vp 1 - 1e graad'!E182="dk",'[1]vp 1 - 1e graad'!E182="-",RIGHT('[1]vp 1 - 1e graad'!L182,1)="0"),"",RIGHT('[1]vp 1 - 1e graad'!L182,1))</f>
        <v>1</v>
      </c>
      <c r="L11" s="45" t="str">
        <f>IF('[1]vp 1 - 1e graad'!E182="dk","D","")</f>
        <v/>
      </c>
      <c r="M11" s="46">
        <f>IF('[1]vp 1 - 1e graad'!E182="dk","Disk",IF('[1]vp 1 - 1e graad'!E182="-","",'[1]vp 1 - 1e graad'!H182))</f>
        <v>5</v>
      </c>
      <c r="N11" s="47">
        <f t="shared" si="1"/>
        <v>3.9395229982964226</v>
      </c>
    </row>
    <row r="12" spans="1:14" ht="15.6" x14ac:dyDescent="0.3">
      <c r="A12" s="39">
        <f>IF('[1]vp 1 - 1e graad'!N183="-","",'[1]vp 1 - 1e graad'!N183)</f>
        <v>0</v>
      </c>
      <c r="B12" s="40">
        <f>IF('[1]vp 1 - 1e graad'!K183="-","",'[1]vp 1 - 1e graad'!K183)</f>
        <v>5</v>
      </c>
      <c r="C12" s="40" t="str">
        <f>IF('[1]vp 1 - 1e graad'!Q183="-","",'[1]vp 1 - 1e graad'!Q83)</f>
        <v/>
      </c>
      <c r="D12" s="41" t="str">
        <f>IF('[1]vp 1 - 1e graad'!B183="-","",'[1]vp 1 - 1e graad'!B183)</f>
        <v>Janet v. Steenis</v>
      </c>
      <c r="E12" s="41" t="str">
        <f>IF('[1]vp 1 - 1e graad'!C183="-","",'[1]vp 1 - 1e graad'!C183)</f>
        <v>Fivanka</v>
      </c>
      <c r="F12" s="42" t="str">
        <f t="shared" si="0"/>
        <v>Duitse Herdershond</v>
      </c>
      <c r="G12" s="33">
        <f>IF('[1]vp 1 - 1e graad'!M183="-","",'[1]vp 1 - 1e graad'!M183)</f>
        <v>5</v>
      </c>
      <c r="H12" s="43">
        <f>IF(OR('[1]vp 1 - 1e graad'!E183="-",'[1]vp 1 - 1e graad'!E183="dk"),"",'[1]vp 1 - 1e graad'!E183)</f>
        <v>48.1</v>
      </c>
      <c r="I12" s="44" t="str">
        <f>IF(OR('[1]vp 1 - 1e graad'!E183="dk",'[1]vp 1 - 1e graad'!E183="-",LEFT('[1]vp 1 - 1e graad'!L183,1)="0"),"",LEFT('[1]vp 1 - 1e graad'!L183,1))</f>
        <v/>
      </c>
      <c r="J12" s="44" t="str">
        <f>IF(OR('[1]vp 1 - 1e graad'!E183="dk",'[1]vp 1 - 1e graad'!E183="-",RIGHT(LEFT('[1]vp 1 - 1e graad'!L183,3),1)="0"),"",RIGHT(LEFT('[1]vp 1 - 1e graad'!L183,3),1))</f>
        <v/>
      </c>
      <c r="K12" s="44" t="str">
        <f>IF(OR('[1]vp 1 - 1e graad'!E183="dk",'[1]vp 1 - 1e graad'!E183="-",RIGHT('[1]vp 1 - 1e graad'!L183,1)="0"),"",RIGHT('[1]vp 1 - 1e graad'!L183,1))</f>
        <v>2</v>
      </c>
      <c r="L12" s="45" t="str">
        <f>IF('[1]vp 1 - 1e graad'!E183="dk","D","")</f>
        <v/>
      </c>
      <c r="M12" s="46">
        <f>IF('[1]vp 1 - 1e graad'!E183="dk","Disk",IF('[1]vp 1 - 1e graad'!E183="-","",'[1]vp 1 - 1e graad'!H183))</f>
        <v>10</v>
      </c>
      <c r="N12" s="47">
        <f t="shared" si="1"/>
        <v>3.8461538461538463</v>
      </c>
    </row>
    <row r="13" spans="1:14" ht="15.6" x14ac:dyDescent="0.3">
      <c r="A13" s="39">
        <f>IF('[1]vp 1 - 1e graad'!N184="-","",'[1]vp 1 - 1e graad'!N184)</f>
        <v>0</v>
      </c>
      <c r="B13" s="40">
        <f>IF('[1]vp 1 - 1e graad'!K184="-","",'[1]vp 1 - 1e graad'!K184)</f>
        <v>6</v>
      </c>
      <c r="C13" s="40" t="str">
        <f>IF('[1]vp 1 - 1e graad'!Q184="-","",'[1]vp 1 - 1e graad'!Q84)</f>
        <v/>
      </c>
      <c r="D13" s="41" t="str">
        <f>IF('[1]vp 1 - 1e graad'!B184="-","",'[1]vp 1 - 1e graad'!B184)</f>
        <v>Annelies Kuenen</v>
      </c>
      <c r="E13" s="41" t="str">
        <f>IF('[1]vp 1 - 1e graad'!C184="-","",'[1]vp 1 - 1e graad'!C184)</f>
        <v>Heike</v>
      </c>
      <c r="F13" s="42" t="str">
        <f t="shared" si="0"/>
        <v>Duitse Herdershond</v>
      </c>
      <c r="G13" s="33">
        <f>IF('[1]vp 1 - 1e graad'!M184="-","",'[1]vp 1 - 1e graad'!M184)</f>
        <v>1</v>
      </c>
      <c r="H13" s="43">
        <f>IF(OR('[1]vp 1 - 1e graad'!E184="-",'[1]vp 1 - 1e graad'!E184="dk"),"",'[1]vp 1 - 1e graad'!E184)</f>
        <v>50.94</v>
      </c>
      <c r="I13" s="44" t="str">
        <f>IF(OR('[1]vp 1 - 1e graad'!E184="dk",'[1]vp 1 - 1e graad'!E184="-",LEFT('[1]vp 1 - 1e graad'!L184,1)="0"),"",LEFT('[1]vp 1 - 1e graad'!L184,1))</f>
        <v/>
      </c>
      <c r="J13" s="44" t="str">
        <f>IF(OR('[1]vp 1 - 1e graad'!E184="dk",'[1]vp 1 - 1e graad'!E184="-",RIGHT(LEFT('[1]vp 1 - 1e graad'!L184,3),1)="0"),"",RIGHT(LEFT('[1]vp 1 - 1e graad'!L184,3),1))</f>
        <v/>
      </c>
      <c r="K13" s="44" t="str">
        <f>IF(OR('[1]vp 1 - 1e graad'!E184="dk",'[1]vp 1 - 1e graad'!E184="-",RIGHT('[1]vp 1 - 1e graad'!L184,1)="0"),"",RIGHT('[1]vp 1 - 1e graad'!L184,1))</f>
        <v>2</v>
      </c>
      <c r="L13" s="45" t="str">
        <f>IF('[1]vp 1 - 1e graad'!E184="dk","D","")</f>
        <v/>
      </c>
      <c r="M13" s="46">
        <f>IF('[1]vp 1 - 1e graad'!E184="dk","Disk",IF('[1]vp 1 - 1e graad'!E184="-","",'[1]vp 1 - 1e graad'!H184))</f>
        <v>10</v>
      </c>
      <c r="N13" s="47">
        <f t="shared" si="1"/>
        <v>3.6317235963879075</v>
      </c>
    </row>
    <row r="14" spans="1:14" ht="15.6" x14ac:dyDescent="0.3">
      <c r="A14" s="39">
        <f>IF('[1]vp 1 - 1e graad'!N185="-","",'[1]vp 1 - 1e graad'!N185)</f>
        <v>0</v>
      </c>
      <c r="B14" s="40">
        <f>IF('[1]vp 1 - 1e graad'!K185="-","",'[1]vp 1 - 1e graad'!K185)</f>
        <v>7</v>
      </c>
      <c r="C14" s="40" t="str">
        <f>IF('[1]vp 1 - 1e graad'!Q185="-","",'[1]vp 1 - 1e graad'!Q85)</f>
        <v/>
      </c>
      <c r="D14" s="41" t="str">
        <f>IF('[1]vp 1 - 1e graad'!B185="-","",'[1]vp 1 - 1e graad'!B185)</f>
        <v>Willy Verhoeven</v>
      </c>
      <c r="E14" s="41" t="str">
        <f>IF('[1]vp 1 - 1e graad'!C185="-","",'[1]vp 1 - 1e graad'!C185)</f>
        <v>Qwinto</v>
      </c>
      <c r="F14" s="42" t="str">
        <f t="shared" si="0"/>
        <v>Duitse Herdershond</v>
      </c>
      <c r="G14" s="33">
        <f>IF('[1]vp 1 - 1e graad'!M185="-","",'[1]vp 1 - 1e graad'!M185)</f>
        <v>8</v>
      </c>
      <c r="H14" s="43">
        <f>IF(OR('[1]vp 1 - 1e graad'!E185="-",'[1]vp 1 - 1e graad'!E185="dk"),"",'[1]vp 1 - 1e graad'!E185)</f>
        <v>44.31</v>
      </c>
      <c r="I14" s="44" t="str">
        <f>IF(OR('[1]vp 1 - 1e graad'!E185="dk",'[1]vp 1 - 1e graad'!E185="-",LEFT('[1]vp 1 - 1e graad'!L185,1)="0"),"",LEFT('[1]vp 1 - 1e graad'!L185,1))</f>
        <v/>
      </c>
      <c r="J14" s="44" t="str">
        <f>IF(OR('[1]vp 1 - 1e graad'!E185="dk",'[1]vp 1 - 1e graad'!E185="-",RIGHT(LEFT('[1]vp 1 - 1e graad'!L185,3),1)="0"),"",RIGHT(LEFT('[1]vp 1 - 1e graad'!L185,3),1))</f>
        <v/>
      </c>
      <c r="K14" s="44" t="str">
        <f>IF(OR('[1]vp 1 - 1e graad'!E185="dk",'[1]vp 1 - 1e graad'!E185="-",RIGHT('[1]vp 1 - 1e graad'!L185,1)="0"),"",RIGHT('[1]vp 1 - 1e graad'!L185,1))</f>
        <v>3</v>
      </c>
      <c r="L14" s="45" t="str">
        <f>IF('[1]vp 1 - 1e graad'!E185="dk","D","")</f>
        <v/>
      </c>
      <c r="M14" s="46">
        <f>IF('[1]vp 1 - 1e graad'!E185="dk","Disk",IF('[1]vp 1 - 1e graad'!E185="-","",'[1]vp 1 - 1e graad'!H185))</f>
        <v>15</v>
      </c>
      <c r="N14" s="47">
        <f t="shared" si="1"/>
        <v>4.1751297675468289</v>
      </c>
    </row>
    <row r="15" spans="1:14" ht="15.6" x14ac:dyDescent="0.3">
      <c r="A15" s="39">
        <f>IF('[1]vp 1 - 1e graad'!N186="-","",'[1]vp 1 - 1e graad'!N186)</f>
        <v>0</v>
      </c>
      <c r="B15" s="40" t="str">
        <f>IF('[1]vp 1 - 1e graad'!K186="-","",'[1]vp 1 - 1e graad'!K186)</f>
        <v/>
      </c>
      <c r="C15" s="40" t="str">
        <f>IF('[1]vp 1 - 1e graad'!Q186="-","",'[1]vp 1 - 1e graad'!Q86)</f>
        <v/>
      </c>
      <c r="D15" s="41" t="str">
        <f>IF('[1]vp 1 - 1e graad'!B186="-","",'[1]vp 1 - 1e graad'!B186)</f>
        <v>Esmee Bergmans</v>
      </c>
      <c r="E15" s="41" t="str">
        <f>IF('[1]vp 1 - 1e graad'!C186="-","",'[1]vp 1 - 1e graad'!C186)</f>
        <v>Gaia</v>
      </c>
      <c r="F15" s="42" t="str">
        <f t="shared" si="0"/>
        <v>Duitse Herdershond</v>
      </c>
      <c r="G15" s="33">
        <f>IF('[1]vp 1 - 1e graad'!M186="-","",'[1]vp 1 - 1e graad'!M186)</f>
        <v>2</v>
      </c>
      <c r="H15" s="43" t="str">
        <f>IF(OR('[1]vp 1 - 1e graad'!E186="-",'[1]vp 1 - 1e graad'!E186="dk"),"",'[1]vp 1 - 1e graad'!E186)</f>
        <v/>
      </c>
      <c r="I15" s="44" t="str">
        <f>IF(OR('[1]vp 1 - 1e graad'!E186="dk",'[1]vp 1 - 1e graad'!E186="-",LEFT('[1]vp 1 - 1e graad'!L186,1)="0"),"",LEFT('[1]vp 1 - 1e graad'!L186,1))</f>
        <v/>
      </c>
      <c r="J15" s="44" t="str">
        <f>IF(OR('[1]vp 1 - 1e graad'!E186="dk",'[1]vp 1 - 1e graad'!E186="-",RIGHT(LEFT('[1]vp 1 - 1e graad'!L186,3),1)="0"),"",RIGHT(LEFT('[1]vp 1 - 1e graad'!L186,3),1))</f>
        <v/>
      </c>
      <c r="K15" s="44" t="str">
        <f>IF(OR('[1]vp 1 - 1e graad'!E186="dk",'[1]vp 1 - 1e graad'!E186="-",RIGHT('[1]vp 1 - 1e graad'!L186,1)="0"),"",RIGHT('[1]vp 1 - 1e graad'!L186,1))</f>
        <v/>
      </c>
      <c r="L15" s="45" t="str">
        <f>IF('[1]vp 1 - 1e graad'!E186="dk","D","")</f>
        <v>D</v>
      </c>
      <c r="M15" s="46" t="str">
        <f>IF('[1]vp 1 - 1e graad'!E186="dk","Disk",IF('[1]vp 1 - 1e graad'!E186="-","",'[1]vp 1 - 1e graad'!H186))</f>
        <v>Disk</v>
      </c>
      <c r="N15" s="47" t="str">
        <f t="shared" si="1"/>
        <v/>
      </c>
    </row>
    <row r="16" spans="1:14" ht="15.6" x14ac:dyDescent="0.3">
      <c r="A16" s="39">
        <f>IF('[1]vp 1 - 1e graad'!N187="-","",'[1]vp 1 - 1e graad'!N187)</f>
        <v>0</v>
      </c>
      <c r="B16" s="40" t="str">
        <f>IF('[1]vp 1 - 1e graad'!K187="-","",'[1]vp 1 - 1e graad'!K187)</f>
        <v/>
      </c>
      <c r="C16" s="40" t="str">
        <f>IF('[1]vp 1 - 1e graad'!Q187="-","",'[1]vp 1 - 1e graad'!Q87)</f>
        <v/>
      </c>
      <c r="D16" s="41" t="str">
        <f>IF('[1]vp 1 - 1e graad'!B187="-","",'[1]vp 1 - 1e graad'!B187)</f>
        <v>Kalinda van Doremalen</v>
      </c>
      <c r="E16" s="41" t="str">
        <f>IF('[1]vp 1 - 1e graad'!C187="-","",'[1]vp 1 - 1e graad'!C187)</f>
        <v>Nash</v>
      </c>
      <c r="F16" s="42" t="str">
        <f t="shared" si="0"/>
        <v>Duitse Herdershond</v>
      </c>
      <c r="G16" s="33">
        <f>IF('[1]vp 1 - 1e graad'!M187="-","",'[1]vp 1 - 1e graad'!M187)</f>
        <v>9</v>
      </c>
      <c r="H16" s="43" t="str">
        <f>IF(OR('[1]vp 1 - 1e graad'!E187="-",'[1]vp 1 - 1e graad'!E187="dk"),"",'[1]vp 1 - 1e graad'!E187)</f>
        <v/>
      </c>
      <c r="I16" s="44" t="str">
        <f>IF(OR('[1]vp 1 - 1e graad'!E187="dk",'[1]vp 1 - 1e graad'!E187="-",LEFT('[1]vp 1 - 1e graad'!L187,1)="0"),"",LEFT('[1]vp 1 - 1e graad'!L187,1))</f>
        <v/>
      </c>
      <c r="J16" s="44" t="str">
        <f>IF(OR('[1]vp 1 - 1e graad'!E187="dk",'[1]vp 1 - 1e graad'!E187="-",RIGHT(LEFT('[1]vp 1 - 1e graad'!L187,3),1)="0"),"",RIGHT(LEFT('[1]vp 1 - 1e graad'!L187,3),1))</f>
        <v/>
      </c>
      <c r="K16" s="44" t="str">
        <f>IF(OR('[1]vp 1 - 1e graad'!E187="dk",'[1]vp 1 - 1e graad'!E187="-",RIGHT('[1]vp 1 - 1e graad'!L187,1)="0"),"",RIGHT('[1]vp 1 - 1e graad'!L187,1))</f>
        <v/>
      </c>
      <c r="L16" s="45" t="str">
        <f>IF('[1]vp 1 - 1e graad'!E187="dk","D","")</f>
        <v>D</v>
      </c>
      <c r="M16" s="46" t="str">
        <f>IF('[1]vp 1 - 1e graad'!E187="dk","Disk",IF('[1]vp 1 - 1e graad'!E187="-","",'[1]vp 1 - 1e graad'!H187))</f>
        <v>Disk</v>
      </c>
      <c r="N16" s="47" t="str">
        <f t="shared" si="1"/>
        <v/>
      </c>
    </row>
    <row r="17" spans="1:14" ht="15.6" x14ac:dyDescent="0.3">
      <c r="A17" s="39">
        <f>IF('[1]vp 1 - 1e graad'!N188="-","",'[1]vp 1 - 1e graad'!N188)</f>
        <v>0</v>
      </c>
      <c r="B17" s="40" t="str">
        <f>IF('[1]vp 1 - 1e graad'!K188="-","",'[1]vp 1 - 1e graad'!K188)</f>
        <v/>
      </c>
      <c r="C17" s="40" t="str">
        <f>IF('[1]vp 1 - 1e graad'!Q188="-","",'[1]vp 1 - 1e graad'!Q88)</f>
        <v/>
      </c>
      <c r="D17" s="41" t="str">
        <f>IF('[1]vp 1 - 1e graad'!B188="-","",'[1]vp 1 - 1e graad'!B188)</f>
        <v>Richard v. Baarle</v>
      </c>
      <c r="E17" s="41" t="str">
        <f>IF('[1]vp 1 - 1e graad'!C188="-","",'[1]vp 1 - 1e graad'!C188)</f>
        <v>Saga</v>
      </c>
      <c r="F17" s="42" t="str">
        <f t="shared" si="0"/>
        <v>Duitse Herdershond</v>
      </c>
      <c r="G17" s="33">
        <f>IF('[1]vp 1 - 1e graad'!M188="-","",'[1]vp 1 - 1e graad'!M188)</f>
        <v>10</v>
      </c>
      <c r="H17" s="43" t="str">
        <f>IF(OR('[1]vp 1 - 1e graad'!E188="-",'[1]vp 1 - 1e graad'!E188="dk"),"",'[1]vp 1 - 1e graad'!E188)</f>
        <v/>
      </c>
      <c r="I17" s="44" t="str">
        <f>IF(OR('[1]vp 1 - 1e graad'!E188="dk",'[1]vp 1 - 1e graad'!E188="-",LEFT('[1]vp 1 - 1e graad'!L188,1)="0"),"",LEFT('[1]vp 1 - 1e graad'!L188,1))</f>
        <v/>
      </c>
      <c r="J17" s="44" t="str">
        <f>IF(OR('[1]vp 1 - 1e graad'!E188="dk",'[1]vp 1 - 1e graad'!E188="-",RIGHT(LEFT('[1]vp 1 - 1e graad'!L188,3),1)="0"),"",RIGHT(LEFT('[1]vp 1 - 1e graad'!L188,3),1))</f>
        <v/>
      </c>
      <c r="K17" s="44" t="str">
        <f>IF(OR('[1]vp 1 - 1e graad'!E188="dk",'[1]vp 1 - 1e graad'!E188="-",RIGHT('[1]vp 1 - 1e graad'!L188,1)="0"),"",RIGHT('[1]vp 1 - 1e graad'!L188,1))</f>
        <v/>
      </c>
      <c r="L17" s="45" t="str">
        <f>IF('[1]vp 1 - 1e graad'!E188="dk","D","")</f>
        <v>D</v>
      </c>
      <c r="M17" s="46" t="str">
        <f>IF('[1]vp 1 - 1e graad'!E188="dk","Disk",IF('[1]vp 1 - 1e graad'!E188="-","",'[1]vp 1 - 1e graad'!H188))</f>
        <v>Disk</v>
      </c>
      <c r="N17" s="47" t="str">
        <f t="shared" si="1"/>
        <v/>
      </c>
    </row>
    <row r="18" spans="1:14" ht="15.6" x14ac:dyDescent="0.3">
      <c r="A18" s="39">
        <f>IF('[1]vp 1 - 1e graad'!N189="-","",'[1]vp 1 - 1e graad'!N189)</f>
        <v>0</v>
      </c>
      <c r="B18" s="40" t="str">
        <f>IF('[1]vp 1 - 1e graad'!K189="-","",'[1]vp 1 - 1e graad'!K189)</f>
        <v/>
      </c>
      <c r="C18" s="40" t="str">
        <f>IF('[1]vp 1 - 1e graad'!Q189="-","",'[1]vp 1 - 1e graad'!Q89)</f>
        <v/>
      </c>
      <c r="D18" s="41" t="str">
        <f>IF('[1]vp 1 - 1e graad'!B189="-","",'[1]vp 1 - 1e graad'!B189)</f>
        <v>Annelies Kuenen</v>
      </c>
      <c r="E18" s="41" t="str">
        <f>IF('[1]vp 1 - 1e graad'!C189="-","",'[1]vp 1 - 1e graad'!C189)</f>
        <v>Coen</v>
      </c>
      <c r="F18" s="42" t="str">
        <f t="shared" si="0"/>
        <v>Duitse Herdershond</v>
      </c>
      <c r="G18" s="33">
        <f>IF('[1]vp 1 - 1e graad'!M189="-","",'[1]vp 1 - 1e graad'!M189)</f>
        <v>11</v>
      </c>
      <c r="H18" s="43" t="str">
        <f>IF(OR('[1]vp 1 - 1e graad'!E189="-",'[1]vp 1 - 1e graad'!E189="dk"),"",'[1]vp 1 - 1e graad'!E189)</f>
        <v/>
      </c>
      <c r="I18" s="44" t="str">
        <f>IF(OR('[1]vp 1 - 1e graad'!E189="dk",'[1]vp 1 - 1e graad'!E189="-",LEFT('[1]vp 1 - 1e graad'!L189,1)="0"),"",LEFT('[1]vp 1 - 1e graad'!L189,1))</f>
        <v/>
      </c>
      <c r="J18" s="44" t="str">
        <f>IF(OR('[1]vp 1 - 1e graad'!E189="dk",'[1]vp 1 - 1e graad'!E189="-",RIGHT(LEFT('[1]vp 1 - 1e graad'!L189,3),1)="0"),"",RIGHT(LEFT('[1]vp 1 - 1e graad'!L189,3),1))</f>
        <v/>
      </c>
      <c r="K18" s="44" t="str">
        <f>IF(OR('[1]vp 1 - 1e graad'!E189="dk",'[1]vp 1 - 1e graad'!E189="-",RIGHT('[1]vp 1 - 1e graad'!L189,1)="0"),"",RIGHT('[1]vp 1 - 1e graad'!L189,1))</f>
        <v/>
      </c>
      <c r="L18" s="45" t="str">
        <f>IF('[1]vp 1 - 1e graad'!E189="dk","D","")</f>
        <v>D</v>
      </c>
      <c r="M18" s="46" t="str">
        <f>IF('[1]vp 1 - 1e graad'!E189="dk","Disk",IF('[1]vp 1 - 1e graad'!E189="-","",'[1]vp 1 - 1e graad'!H189))</f>
        <v>Disk</v>
      </c>
      <c r="N18" s="47" t="str">
        <f t="shared" si="1"/>
        <v/>
      </c>
    </row>
    <row r="20" spans="1:14" x14ac:dyDescent="0.3">
      <c r="B20" t="s">
        <v>0</v>
      </c>
      <c r="C20" t="s">
        <v>1</v>
      </c>
      <c r="E20" t="s">
        <v>2</v>
      </c>
      <c r="F20" t="s">
        <v>3</v>
      </c>
    </row>
    <row r="21" spans="1:14" x14ac:dyDescent="0.3">
      <c r="B21" t="s">
        <v>4</v>
      </c>
      <c r="C21" t="s">
        <v>5</v>
      </c>
      <c r="E21" t="s">
        <v>6</v>
      </c>
      <c r="F21">
        <v>58</v>
      </c>
      <c r="G21" t="s">
        <v>7</v>
      </c>
    </row>
    <row r="22" spans="1:14" x14ac:dyDescent="0.3">
      <c r="B22" t="s">
        <v>8</v>
      </c>
      <c r="C22">
        <v>44696</v>
      </c>
      <c r="E22" t="s">
        <v>9</v>
      </c>
      <c r="F22">
        <v>76</v>
      </c>
      <c r="G22" t="s">
        <v>7</v>
      </c>
    </row>
    <row r="23" spans="1:14" x14ac:dyDescent="0.3">
      <c r="B23" t="s">
        <v>10</v>
      </c>
      <c r="C23" t="s">
        <v>11</v>
      </c>
      <c r="E23" t="s">
        <v>12</v>
      </c>
      <c r="F23">
        <v>180</v>
      </c>
      <c r="G23" t="s">
        <v>13</v>
      </c>
    </row>
    <row r="24" spans="1:14" x14ac:dyDescent="0.3">
      <c r="B24" t="s">
        <v>14</v>
      </c>
      <c r="C24" t="s">
        <v>58</v>
      </c>
    </row>
    <row r="26" spans="1:14" x14ac:dyDescent="0.3">
      <c r="A26" t="s">
        <v>16</v>
      </c>
      <c r="B26" t="s">
        <v>17</v>
      </c>
      <c r="C26" t="s">
        <v>18</v>
      </c>
      <c r="D26" t="s">
        <v>19</v>
      </c>
      <c r="E26" t="s">
        <v>20</v>
      </c>
      <c r="F26" t="s">
        <v>21</v>
      </c>
      <c r="G26" t="s">
        <v>22</v>
      </c>
      <c r="H26" t="s">
        <v>23</v>
      </c>
      <c r="I26" t="s">
        <v>24</v>
      </c>
      <c r="J26" t="s">
        <v>25</v>
      </c>
      <c r="K26" t="s">
        <v>26</v>
      </c>
      <c r="L26" t="s">
        <v>27</v>
      </c>
      <c r="M26" t="s">
        <v>28</v>
      </c>
      <c r="N26" t="s">
        <v>29</v>
      </c>
    </row>
    <row r="27" spans="1:14" x14ac:dyDescent="0.3">
      <c r="A27">
        <v>0</v>
      </c>
      <c r="B27">
        <v>1</v>
      </c>
      <c r="C27" t="s">
        <v>59</v>
      </c>
      <c r="D27" t="s">
        <v>36</v>
      </c>
      <c r="E27" t="s">
        <v>37</v>
      </c>
      <c r="F27" t="s">
        <v>32</v>
      </c>
      <c r="G27">
        <v>4</v>
      </c>
      <c r="H27">
        <v>40.799999999999997</v>
      </c>
      <c r="I27" t="s">
        <v>60</v>
      </c>
      <c r="J27" t="s">
        <v>60</v>
      </c>
      <c r="K27" t="s">
        <v>60</v>
      </c>
      <c r="L27" t="s">
        <v>33</v>
      </c>
      <c r="M27">
        <v>0</v>
      </c>
      <c r="N27">
        <v>4.4117647058823533</v>
      </c>
    </row>
    <row r="28" spans="1:14" x14ac:dyDescent="0.3">
      <c r="A28">
        <v>0</v>
      </c>
      <c r="B28">
        <v>2</v>
      </c>
      <c r="C28" t="s">
        <v>33</v>
      </c>
      <c r="D28" t="s">
        <v>46</v>
      </c>
      <c r="E28" t="s">
        <v>47</v>
      </c>
      <c r="F28" t="s">
        <v>32</v>
      </c>
      <c r="G28">
        <v>8</v>
      </c>
      <c r="H28">
        <v>44.44</v>
      </c>
      <c r="I28" t="s">
        <v>60</v>
      </c>
      <c r="J28" t="s">
        <v>60</v>
      </c>
      <c r="K28" t="s">
        <v>60</v>
      </c>
      <c r="L28" t="s">
        <v>33</v>
      </c>
      <c r="M28">
        <v>0</v>
      </c>
      <c r="N28">
        <v>4.0504050405040504</v>
      </c>
    </row>
    <row r="29" spans="1:14" x14ac:dyDescent="0.3">
      <c r="A29">
        <v>0</v>
      </c>
      <c r="B29">
        <v>3</v>
      </c>
      <c r="C29" t="s">
        <v>33</v>
      </c>
      <c r="D29" t="s">
        <v>44</v>
      </c>
      <c r="E29" t="s">
        <v>45</v>
      </c>
      <c r="F29" t="s">
        <v>32</v>
      </c>
      <c r="G29">
        <v>1</v>
      </c>
      <c r="H29">
        <v>50.71</v>
      </c>
      <c r="I29" t="s">
        <v>60</v>
      </c>
      <c r="J29" t="s">
        <v>60</v>
      </c>
      <c r="K29" t="s">
        <v>60</v>
      </c>
      <c r="L29" t="s">
        <v>33</v>
      </c>
      <c r="M29">
        <v>0</v>
      </c>
      <c r="N29">
        <v>3.5495957404851115</v>
      </c>
    </row>
    <row r="30" spans="1:14" x14ac:dyDescent="0.3">
      <c r="A30">
        <v>0</v>
      </c>
      <c r="B30">
        <v>4</v>
      </c>
      <c r="C30" t="s">
        <v>33</v>
      </c>
      <c r="D30" t="s">
        <v>41</v>
      </c>
      <c r="E30" t="s">
        <v>42</v>
      </c>
      <c r="F30" t="s">
        <v>32</v>
      </c>
      <c r="G30">
        <v>5</v>
      </c>
      <c r="H30">
        <v>46.73</v>
      </c>
      <c r="I30" t="s">
        <v>60</v>
      </c>
      <c r="J30" t="s">
        <v>60</v>
      </c>
      <c r="K30" t="s">
        <v>38</v>
      </c>
      <c r="L30" t="s">
        <v>33</v>
      </c>
      <c r="M30">
        <v>5</v>
      </c>
      <c r="N30">
        <v>3.8519152578643272</v>
      </c>
    </row>
    <row r="31" spans="1:14" x14ac:dyDescent="0.3">
      <c r="A31">
        <v>0</v>
      </c>
      <c r="B31">
        <v>5</v>
      </c>
      <c r="C31" t="s">
        <v>33</v>
      </c>
      <c r="D31" t="s">
        <v>52</v>
      </c>
      <c r="E31" t="s">
        <v>53</v>
      </c>
      <c r="F31" t="s">
        <v>32</v>
      </c>
      <c r="G31">
        <v>9</v>
      </c>
      <c r="H31">
        <v>57.2</v>
      </c>
      <c r="I31" t="s">
        <v>60</v>
      </c>
      <c r="J31" t="s">
        <v>60</v>
      </c>
      <c r="K31" t="s">
        <v>38</v>
      </c>
      <c r="L31" t="s">
        <v>33</v>
      </c>
      <c r="M31">
        <v>5</v>
      </c>
      <c r="N31">
        <v>3.1468531468531467</v>
      </c>
    </row>
    <row r="32" spans="1:14" x14ac:dyDescent="0.3">
      <c r="A32">
        <v>0</v>
      </c>
      <c r="B32">
        <v>6</v>
      </c>
      <c r="C32" t="s">
        <v>33</v>
      </c>
      <c r="D32" t="s">
        <v>39</v>
      </c>
      <c r="E32" t="s">
        <v>40</v>
      </c>
      <c r="F32" t="s">
        <v>32</v>
      </c>
      <c r="G32">
        <v>3</v>
      </c>
      <c r="H32">
        <v>47.33</v>
      </c>
      <c r="I32" t="s">
        <v>60</v>
      </c>
      <c r="J32" t="s">
        <v>60</v>
      </c>
      <c r="K32" t="s">
        <v>43</v>
      </c>
      <c r="L32" t="s">
        <v>33</v>
      </c>
      <c r="M32">
        <v>10</v>
      </c>
      <c r="N32">
        <v>3.8030847242763577</v>
      </c>
    </row>
    <row r="33" spans="1:14" x14ac:dyDescent="0.3">
      <c r="A33">
        <v>0</v>
      </c>
      <c r="B33">
        <v>7</v>
      </c>
      <c r="C33" t="s">
        <v>33</v>
      </c>
      <c r="D33" t="s">
        <v>30</v>
      </c>
      <c r="E33" t="s">
        <v>31</v>
      </c>
      <c r="F33" t="s">
        <v>32</v>
      </c>
      <c r="G33">
        <v>7</v>
      </c>
      <c r="H33">
        <v>51.77</v>
      </c>
      <c r="I33" t="s">
        <v>60</v>
      </c>
      <c r="J33" t="s">
        <v>60</v>
      </c>
      <c r="K33" t="s">
        <v>48</v>
      </c>
      <c r="L33" t="s">
        <v>33</v>
      </c>
      <c r="M33">
        <v>15</v>
      </c>
      <c r="N33">
        <v>3.4769171334749851</v>
      </c>
    </row>
    <row r="34" spans="1:14" x14ac:dyDescent="0.3">
      <c r="A34">
        <v>0</v>
      </c>
      <c r="B34" t="s">
        <v>33</v>
      </c>
      <c r="C34" t="s">
        <v>33</v>
      </c>
      <c r="D34" t="s">
        <v>49</v>
      </c>
      <c r="E34" t="s">
        <v>50</v>
      </c>
      <c r="F34" t="s">
        <v>32</v>
      </c>
      <c r="G34">
        <v>2</v>
      </c>
      <c r="H34">
        <v>0</v>
      </c>
      <c r="I34" t="s">
        <v>60</v>
      </c>
      <c r="J34" t="s">
        <v>60</v>
      </c>
      <c r="K34" t="s">
        <v>60</v>
      </c>
      <c r="L34" t="s">
        <v>33</v>
      </c>
      <c r="M34" t="s">
        <v>61</v>
      </c>
      <c r="N34" t="e">
        <v>#DIV/0!</v>
      </c>
    </row>
    <row r="35" spans="1:14" x14ac:dyDescent="0.3">
      <c r="A35">
        <v>0</v>
      </c>
      <c r="B35" t="s">
        <v>33</v>
      </c>
      <c r="C35" t="s">
        <v>33</v>
      </c>
      <c r="D35" t="s">
        <v>34</v>
      </c>
      <c r="E35" t="s">
        <v>35</v>
      </c>
      <c r="F35" t="s">
        <v>32</v>
      </c>
      <c r="G35">
        <v>6</v>
      </c>
      <c r="H35" t="s">
        <v>33</v>
      </c>
      <c r="I35" t="s">
        <v>33</v>
      </c>
      <c r="J35" t="s">
        <v>33</v>
      </c>
      <c r="K35" t="s">
        <v>33</v>
      </c>
      <c r="L35" t="s">
        <v>51</v>
      </c>
      <c r="M35" t="s">
        <v>27</v>
      </c>
      <c r="N35" t="s">
        <v>33</v>
      </c>
    </row>
    <row r="36" spans="1:14" x14ac:dyDescent="0.3">
      <c r="A36">
        <v>0</v>
      </c>
      <c r="B36" t="s">
        <v>33</v>
      </c>
      <c r="C36" t="s">
        <v>33</v>
      </c>
      <c r="D36" t="s">
        <v>54</v>
      </c>
      <c r="E36" t="s">
        <v>55</v>
      </c>
      <c r="F36" t="s">
        <v>32</v>
      </c>
      <c r="G36">
        <v>10</v>
      </c>
      <c r="H36">
        <v>0</v>
      </c>
      <c r="I36" t="s">
        <v>60</v>
      </c>
      <c r="J36" t="s">
        <v>60</v>
      </c>
      <c r="K36" t="s">
        <v>60</v>
      </c>
      <c r="L36" t="s">
        <v>33</v>
      </c>
      <c r="M36" t="s">
        <v>61</v>
      </c>
      <c r="N36" t="e">
        <v>#DIV/0!</v>
      </c>
    </row>
    <row r="37" spans="1:14" x14ac:dyDescent="0.3">
      <c r="A37">
        <v>0</v>
      </c>
      <c r="B37" t="s">
        <v>33</v>
      </c>
      <c r="C37" t="s">
        <v>33</v>
      </c>
      <c r="D37" t="s">
        <v>44</v>
      </c>
      <c r="E37" t="s">
        <v>56</v>
      </c>
      <c r="F37" t="s">
        <v>32</v>
      </c>
      <c r="G37">
        <v>11</v>
      </c>
      <c r="H37" t="s">
        <v>33</v>
      </c>
      <c r="I37" t="s">
        <v>33</v>
      </c>
      <c r="J37" t="s">
        <v>33</v>
      </c>
      <c r="K37" t="s">
        <v>33</v>
      </c>
      <c r="L37" t="s">
        <v>51</v>
      </c>
      <c r="M37" t="s">
        <v>27</v>
      </c>
      <c r="N37" t="s">
        <v>33</v>
      </c>
    </row>
    <row r="39" spans="1:14" x14ac:dyDescent="0.3">
      <c r="B39" t="s">
        <v>62</v>
      </c>
      <c r="C39" t="s">
        <v>1</v>
      </c>
      <c r="E39" t="s">
        <v>63</v>
      </c>
      <c r="F39" t="s">
        <v>3</v>
      </c>
    </row>
    <row r="40" spans="1:14" x14ac:dyDescent="0.3">
      <c r="B40" t="s">
        <v>64</v>
      </c>
      <c r="C40" t="s">
        <v>5</v>
      </c>
      <c r="E40" t="s">
        <v>65</v>
      </c>
      <c r="F40">
        <v>52</v>
      </c>
      <c r="G40" t="s">
        <v>7</v>
      </c>
    </row>
    <row r="41" spans="1:14" x14ac:dyDescent="0.3">
      <c r="B41" t="s">
        <v>66</v>
      </c>
      <c r="C41">
        <v>44696</v>
      </c>
      <c r="E41" t="s">
        <v>67</v>
      </c>
      <c r="F41">
        <v>76</v>
      </c>
      <c r="G41" t="s">
        <v>7</v>
      </c>
    </row>
    <row r="42" spans="1:14" x14ac:dyDescent="0.3">
      <c r="B42" t="s">
        <v>68</v>
      </c>
      <c r="C42" t="s">
        <v>11</v>
      </c>
      <c r="E42" t="s">
        <v>69</v>
      </c>
      <c r="F42">
        <v>172</v>
      </c>
      <c r="G42" t="s">
        <v>13</v>
      </c>
    </row>
    <row r="43" spans="1:14" x14ac:dyDescent="0.3">
      <c r="B43" t="s">
        <v>70</v>
      </c>
      <c r="C43" t="s">
        <v>71</v>
      </c>
    </row>
    <row r="45" spans="1:14" x14ac:dyDescent="0.3">
      <c r="A45" t="s">
        <v>16</v>
      </c>
      <c r="B45" t="s">
        <v>17</v>
      </c>
      <c r="C45" t="s">
        <v>18</v>
      </c>
      <c r="D45" t="s">
        <v>19</v>
      </c>
      <c r="E45" t="s">
        <v>20</v>
      </c>
      <c r="F45" t="s">
        <v>21</v>
      </c>
      <c r="G45" t="s">
        <v>22</v>
      </c>
      <c r="H45" t="s">
        <v>23</v>
      </c>
      <c r="I45" t="s">
        <v>24</v>
      </c>
      <c r="J45" t="s">
        <v>25</v>
      </c>
      <c r="K45" t="s">
        <v>26</v>
      </c>
      <c r="L45" t="s">
        <v>27</v>
      </c>
      <c r="M45" t="s">
        <v>28</v>
      </c>
      <c r="N45" t="s">
        <v>29</v>
      </c>
    </row>
    <row r="46" spans="1:14" x14ac:dyDescent="0.3">
      <c r="A46">
        <v>0</v>
      </c>
      <c r="B46">
        <v>1</v>
      </c>
      <c r="C46" t="s">
        <v>33</v>
      </c>
      <c r="D46" t="s">
        <v>41</v>
      </c>
      <c r="E46" t="s">
        <v>42</v>
      </c>
      <c r="F46" t="s">
        <v>32</v>
      </c>
      <c r="G46">
        <v>5</v>
      </c>
      <c r="H46">
        <v>38.54</v>
      </c>
      <c r="I46" t="s">
        <v>60</v>
      </c>
      <c r="J46" t="s">
        <v>60</v>
      </c>
      <c r="K46" t="s">
        <v>38</v>
      </c>
      <c r="L46" t="s">
        <v>33</v>
      </c>
      <c r="M46">
        <v>5</v>
      </c>
      <c r="N46">
        <v>4.4628956927867156</v>
      </c>
    </row>
    <row r="47" spans="1:14" x14ac:dyDescent="0.3">
      <c r="A47">
        <v>0</v>
      </c>
      <c r="B47">
        <v>2</v>
      </c>
      <c r="C47" t="s">
        <v>33</v>
      </c>
      <c r="D47" t="s">
        <v>36</v>
      </c>
      <c r="E47" t="s">
        <v>37</v>
      </c>
      <c r="F47" t="s">
        <v>32</v>
      </c>
      <c r="G47">
        <v>4</v>
      </c>
      <c r="H47">
        <v>41.25</v>
      </c>
      <c r="I47" t="s">
        <v>38</v>
      </c>
      <c r="J47" t="s">
        <v>60</v>
      </c>
      <c r="K47" t="s">
        <v>60</v>
      </c>
      <c r="L47" t="s">
        <v>33</v>
      </c>
      <c r="M47">
        <v>5</v>
      </c>
      <c r="N47">
        <v>4.1696969696969699</v>
      </c>
    </row>
    <row r="48" spans="1:14" x14ac:dyDescent="0.3">
      <c r="A48">
        <v>0</v>
      </c>
      <c r="B48">
        <v>3</v>
      </c>
      <c r="C48" t="s">
        <v>33</v>
      </c>
      <c r="D48" t="s">
        <v>46</v>
      </c>
      <c r="E48" t="s">
        <v>47</v>
      </c>
      <c r="F48" t="s">
        <v>32</v>
      </c>
      <c r="G48">
        <v>8</v>
      </c>
      <c r="H48">
        <v>42.97</v>
      </c>
      <c r="I48" t="s">
        <v>38</v>
      </c>
      <c r="J48" t="s">
        <v>60</v>
      </c>
      <c r="K48" t="s">
        <v>60</v>
      </c>
      <c r="L48" t="s">
        <v>33</v>
      </c>
      <c r="M48">
        <v>5</v>
      </c>
      <c r="N48">
        <v>4.0027926460321153</v>
      </c>
    </row>
    <row r="49" spans="1:14" x14ac:dyDescent="0.3">
      <c r="A49">
        <v>0</v>
      </c>
      <c r="B49">
        <v>4</v>
      </c>
      <c r="C49" t="s">
        <v>33</v>
      </c>
      <c r="D49" t="s">
        <v>30</v>
      </c>
      <c r="E49" t="s">
        <v>31</v>
      </c>
      <c r="F49" t="s">
        <v>32</v>
      </c>
      <c r="G49">
        <v>7</v>
      </c>
      <c r="H49">
        <v>44.53</v>
      </c>
      <c r="I49" t="s">
        <v>38</v>
      </c>
      <c r="J49" t="s">
        <v>60</v>
      </c>
      <c r="K49" t="s">
        <v>60</v>
      </c>
      <c r="L49" t="s">
        <v>33</v>
      </c>
      <c r="M49">
        <v>5</v>
      </c>
      <c r="N49">
        <v>3.8625645632158094</v>
      </c>
    </row>
    <row r="50" spans="1:14" x14ac:dyDescent="0.3">
      <c r="A50">
        <v>0</v>
      </c>
      <c r="B50">
        <v>5</v>
      </c>
      <c r="C50" t="s">
        <v>33</v>
      </c>
      <c r="D50" t="s">
        <v>52</v>
      </c>
      <c r="E50" t="s">
        <v>53</v>
      </c>
      <c r="F50" t="s">
        <v>32</v>
      </c>
      <c r="G50">
        <v>9</v>
      </c>
      <c r="H50">
        <v>46.82</v>
      </c>
      <c r="I50" t="s">
        <v>60</v>
      </c>
      <c r="J50" t="s">
        <v>60</v>
      </c>
      <c r="K50" t="s">
        <v>38</v>
      </c>
      <c r="L50" t="s">
        <v>33</v>
      </c>
      <c r="M50">
        <v>5</v>
      </c>
      <c r="N50">
        <v>3.6736437419906021</v>
      </c>
    </row>
    <row r="51" spans="1:14" x14ac:dyDescent="0.3">
      <c r="A51">
        <v>0</v>
      </c>
      <c r="B51">
        <v>6</v>
      </c>
      <c r="C51" t="s">
        <v>33</v>
      </c>
      <c r="D51" t="s">
        <v>39</v>
      </c>
      <c r="E51" t="s">
        <v>40</v>
      </c>
      <c r="F51" t="s">
        <v>32</v>
      </c>
      <c r="G51">
        <v>3</v>
      </c>
      <c r="H51">
        <v>42.36</v>
      </c>
      <c r="I51" t="s">
        <v>38</v>
      </c>
      <c r="J51" t="s">
        <v>60</v>
      </c>
      <c r="K51" t="s">
        <v>38</v>
      </c>
      <c r="L51" t="s">
        <v>33</v>
      </c>
      <c r="M51">
        <v>10</v>
      </c>
      <c r="N51">
        <v>4.0604343720491034</v>
      </c>
    </row>
    <row r="52" spans="1:14" x14ac:dyDescent="0.3">
      <c r="A52">
        <v>0</v>
      </c>
      <c r="B52">
        <v>7</v>
      </c>
      <c r="C52" t="s">
        <v>33</v>
      </c>
      <c r="D52" t="s">
        <v>44</v>
      </c>
      <c r="E52" t="s">
        <v>56</v>
      </c>
      <c r="F52" t="s">
        <v>32</v>
      </c>
      <c r="G52">
        <v>11</v>
      </c>
      <c r="H52">
        <v>60.7</v>
      </c>
      <c r="I52" t="s">
        <v>43</v>
      </c>
      <c r="J52" t="s">
        <v>60</v>
      </c>
      <c r="K52" t="s">
        <v>38</v>
      </c>
      <c r="L52" t="s">
        <v>33</v>
      </c>
      <c r="M52">
        <v>23.700000000000003</v>
      </c>
      <c r="N52">
        <v>2.8336079077429983</v>
      </c>
    </row>
    <row r="53" spans="1:14" x14ac:dyDescent="0.3">
      <c r="A53">
        <v>0</v>
      </c>
      <c r="B53" t="s">
        <v>33</v>
      </c>
      <c r="C53" t="s">
        <v>33</v>
      </c>
      <c r="D53" t="s">
        <v>44</v>
      </c>
      <c r="E53" t="s">
        <v>45</v>
      </c>
      <c r="F53" t="s">
        <v>32</v>
      </c>
      <c r="G53">
        <v>1</v>
      </c>
      <c r="H53" t="s">
        <v>33</v>
      </c>
      <c r="I53" t="s">
        <v>33</v>
      </c>
      <c r="J53" t="s">
        <v>33</v>
      </c>
      <c r="K53" t="s">
        <v>33</v>
      </c>
      <c r="L53" t="s">
        <v>51</v>
      </c>
      <c r="M53" t="s">
        <v>27</v>
      </c>
      <c r="N53" t="s">
        <v>33</v>
      </c>
    </row>
    <row r="54" spans="1:14" x14ac:dyDescent="0.3">
      <c r="A54">
        <v>0</v>
      </c>
      <c r="B54" t="s">
        <v>33</v>
      </c>
      <c r="C54" t="s">
        <v>33</v>
      </c>
      <c r="D54" t="s">
        <v>49</v>
      </c>
      <c r="E54" t="s">
        <v>50</v>
      </c>
      <c r="F54" t="s">
        <v>32</v>
      </c>
      <c r="G54">
        <v>2</v>
      </c>
      <c r="H54">
        <v>0</v>
      </c>
      <c r="I54" t="s">
        <v>60</v>
      </c>
      <c r="J54" t="s">
        <v>60</v>
      </c>
      <c r="K54" t="s">
        <v>60</v>
      </c>
      <c r="L54" t="s">
        <v>33</v>
      </c>
      <c r="M54" t="s">
        <v>61</v>
      </c>
      <c r="N54" t="e">
        <v>#DIV/0!</v>
      </c>
    </row>
    <row r="55" spans="1:14" x14ac:dyDescent="0.3">
      <c r="A55">
        <v>0</v>
      </c>
      <c r="B55" t="s">
        <v>33</v>
      </c>
      <c r="C55" t="s">
        <v>33</v>
      </c>
      <c r="D55" t="s">
        <v>34</v>
      </c>
      <c r="E55" t="s">
        <v>35</v>
      </c>
      <c r="F55" t="s">
        <v>32</v>
      </c>
      <c r="G55">
        <v>6</v>
      </c>
      <c r="H55" t="s">
        <v>33</v>
      </c>
      <c r="I55" t="s">
        <v>33</v>
      </c>
      <c r="J55" t="s">
        <v>33</v>
      </c>
      <c r="K55" t="s">
        <v>33</v>
      </c>
      <c r="L55" t="s">
        <v>51</v>
      </c>
      <c r="M55" t="s">
        <v>27</v>
      </c>
      <c r="N55" t="s">
        <v>33</v>
      </c>
    </row>
    <row r="56" spans="1:14" x14ac:dyDescent="0.3">
      <c r="A56">
        <v>0</v>
      </c>
      <c r="B56" t="s">
        <v>33</v>
      </c>
      <c r="C56" t="s">
        <v>33</v>
      </c>
      <c r="D56" t="s">
        <v>54</v>
      </c>
      <c r="E56" t="s">
        <v>55</v>
      </c>
      <c r="F56" t="s">
        <v>32</v>
      </c>
      <c r="G56">
        <v>10</v>
      </c>
      <c r="H56">
        <v>0</v>
      </c>
      <c r="I56" t="s">
        <v>60</v>
      </c>
      <c r="J56" t="s">
        <v>60</v>
      </c>
      <c r="K56" t="s">
        <v>60</v>
      </c>
      <c r="L56" t="s">
        <v>33</v>
      </c>
      <c r="M56" t="s">
        <v>61</v>
      </c>
      <c r="N56" t="e">
        <v>#DIV/0!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BC8A-F54A-4D51-A1DC-DAC9AC293087}">
  <dimension ref="A1:N34"/>
  <sheetViews>
    <sheetView topLeftCell="A28" workbookViewId="0">
      <selection activeCell="F39" sqref="F39"/>
    </sheetView>
  </sheetViews>
  <sheetFormatPr defaultRowHeight="14.4" x14ac:dyDescent="0.3"/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Jan Langius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4</v>
      </c>
      <c r="C2" s="10" t="str">
        <f>[1]STARTLIJST!E2</f>
        <v>Behendigheidswedstrijd</v>
      </c>
      <c r="D2" s="3"/>
      <c r="E2" s="4" t="s">
        <v>6</v>
      </c>
      <c r="F2" s="11">
        <f>'[1]vp 1 - 2e graad'!F7</f>
        <v>48</v>
      </c>
      <c r="G2" s="6" t="s">
        <v>7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8</v>
      </c>
      <c r="C3" s="10">
        <f>[1]STARTLIJST!C3</f>
        <v>44696</v>
      </c>
      <c r="D3" s="3"/>
      <c r="E3" s="4" t="s">
        <v>9</v>
      </c>
      <c r="F3" s="11">
        <f>'[1]vp 1 - 2e graad'!H7</f>
        <v>70</v>
      </c>
      <c r="G3" s="6" t="s">
        <v>7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10</v>
      </c>
      <c r="C4" s="3" t="s">
        <v>72</v>
      </c>
      <c r="D4" s="3"/>
      <c r="E4" s="12" t="s">
        <v>12</v>
      </c>
      <c r="F4" s="11">
        <f>'[1]vp 1 - 2e graad'!J7</f>
        <v>185</v>
      </c>
      <c r="G4" s="13" t="s">
        <v>13</v>
      </c>
      <c r="H4" s="6"/>
      <c r="I4" s="6"/>
      <c r="J4" s="7"/>
      <c r="K4" s="7"/>
      <c r="L4" s="7"/>
      <c r="M4" s="8"/>
      <c r="N4" s="9"/>
    </row>
    <row r="5" spans="1:14" ht="15.6" x14ac:dyDescent="0.3">
      <c r="A5" s="16"/>
      <c r="B5" s="2" t="s">
        <v>14</v>
      </c>
      <c r="C5" s="3" t="s">
        <v>15</v>
      </c>
      <c r="D5" s="3"/>
      <c r="E5" s="6"/>
      <c r="F5" s="17"/>
      <c r="G5" s="18"/>
      <c r="H5" s="6"/>
      <c r="I5" s="6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16</v>
      </c>
      <c r="B7" s="25" t="s">
        <v>17</v>
      </c>
      <c r="C7" s="26" t="s">
        <v>18</v>
      </c>
      <c r="D7" s="27" t="s">
        <v>19</v>
      </c>
      <c r="E7" s="27" t="s">
        <v>20</v>
      </c>
      <c r="F7" s="27" t="s">
        <v>21</v>
      </c>
      <c r="G7" s="26" t="s">
        <v>22</v>
      </c>
      <c r="H7" s="28" t="s">
        <v>23</v>
      </c>
      <c r="I7" s="26" t="s">
        <v>24</v>
      </c>
      <c r="J7" s="26" t="s">
        <v>25</v>
      </c>
      <c r="K7" s="26" t="s">
        <v>26</v>
      </c>
      <c r="L7" s="26" t="s">
        <v>27</v>
      </c>
      <c r="M7" s="26" t="s">
        <v>28</v>
      </c>
      <c r="N7" s="28" t="s">
        <v>29</v>
      </c>
    </row>
    <row r="8" spans="1:14" ht="15.6" x14ac:dyDescent="0.3">
      <c r="A8" s="30">
        <f>IF('[1]vp 1 - 2e graad'!N179="-","",'[1]vp 1 - 2e graad'!N179)</f>
        <v>0</v>
      </c>
      <c r="B8" s="30">
        <f>IF('[1]vp 1 - 2e graad'!K179="-","",'[1]vp 1 - 2e graad'!K179)</f>
        <v>1</v>
      </c>
      <c r="C8" s="30" t="str">
        <f>IF((AND(H8&gt;1,M8=0)),"U","")</f>
        <v/>
      </c>
      <c r="D8" s="31" t="str">
        <f>IF('[1]vp 1 - 2e graad'!B179="-","",'[1]vp 1 - 2e graad'!B179)</f>
        <v>Bartho Leferink</v>
      </c>
      <c r="E8" s="31" t="str">
        <f>IF('[1]vp 1 - 2e graad'!C179="-","",'[1]vp 1 - 2e graad'!C179)</f>
        <v>Gina</v>
      </c>
      <c r="F8" s="32" t="str">
        <f>IF(A8&lt;&gt;"","Duitse Herdershond","" )</f>
        <v>Duitse Herdershond</v>
      </c>
      <c r="G8" s="40">
        <f>IF('[1]vp 1 - 2e graad'!M179="-","",'[1]vp 1 - 2e graad'!M179)</f>
        <v>13</v>
      </c>
      <c r="H8" s="34">
        <f>IF(OR('[1]vp 1 - 2e graad'!E179="-",'[1]vp 1 - 2e graad'!E179="dk"),"",'[1]vp 1 - 2e graad'!E179)</f>
        <v>41.6</v>
      </c>
      <c r="I8" s="35" t="str">
        <f>IF(OR('[1]vp 1 - 2e graad'!E179="dk",'[1]vp 1 - 2e graad'!E179="-"),"",LEFT('[1]vp 1 - 2e graad'!L179,1))</f>
        <v>0</v>
      </c>
      <c r="J8" s="35" t="str">
        <f>IF(OR('[1]vp 1 - 2e graad'!E179="dk",'[1]vp 1 - 2e graad'!E179="-"),"",RIGHT(LEFT('[1]vp 1 - 2e graad'!L179,3),1))</f>
        <v>0</v>
      </c>
      <c r="K8" s="35" t="str">
        <f>IF(OR('[1]vp 1 - 2e graad'!E179="dk",'[1]vp 1 - 2e graad'!E179="-"),"",RIGHT('[1]vp 1 - 2e graad'!L179,1))</f>
        <v>1</v>
      </c>
      <c r="L8" s="36" t="str">
        <f>IF('[1]vp 1 - 2e graad'!E179="dk","D","")</f>
        <v/>
      </c>
      <c r="M8" s="37">
        <f>IF('[1]vp 1 - 2e graad'!E179="dk","Disk",IF('[1]vp 1 - 2e graad'!E179="-","",'[1]vp 1 - 2e graad'!H179))</f>
        <v>5</v>
      </c>
      <c r="N8" s="38">
        <f>IF(H8&lt;&gt;"",$F$4/H8,"")</f>
        <v>4.4471153846153841</v>
      </c>
    </row>
    <row r="9" spans="1:14" ht="15.6" x14ac:dyDescent="0.3">
      <c r="A9" s="40">
        <f>IF('[1]vp 1 - 2e graad'!N180="-","",'[1]vp 1 - 2e graad'!N180)</f>
        <v>0</v>
      </c>
      <c r="B9" s="40">
        <f>IF('[1]vp 1 - 2e graad'!K180="-","",'[1]vp 1 - 2e graad'!K180)</f>
        <v>2</v>
      </c>
      <c r="C9" s="40" t="str">
        <f t="shared" ref="C9:C10" si="0">IF((AND(H9&gt;1,M9=0)),"U","")</f>
        <v/>
      </c>
      <c r="D9" s="41" t="str">
        <f>IF('[1]vp 1 - 2e graad'!B180="-","",'[1]vp 1 - 2e graad'!B180)</f>
        <v>Annika Jansen</v>
      </c>
      <c r="E9" s="41" t="str">
        <f>IF('[1]vp 1 - 2e graad'!C180="-","",'[1]vp 1 - 2e graad'!C180)</f>
        <v>Bumper</v>
      </c>
      <c r="F9" s="42" t="str">
        <f t="shared" ref="F9:F10" si="1">IF(A9&lt;&gt;"","Duitse Herdershond","" )</f>
        <v>Duitse Herdershond</v>
      </c>
      <c r="G9" s="40">
        <f>IF('[1]vp 1 - 2e graad'!M180="-","",'[1]vp 1 - 2e graad'!M180)</f>
        <v>12</v>
      </c>
      <c r="H9" s="43">
        <f>IF(OR('[1]vp 1 - 2e graad'!E180="-",'[1]vp 1 - 2e graad'!E180="dk"),"",'[1]vp 1 - 2e graad'!E180)</f>
        <v>41.72</v>
      </c>
      <c r="I9" s="44" t="str">
        <f>IF(OR('[1]vp 1 - 2e graad'!E180="dk",'[1]vp 1 - 2e graad'!E180="-"),"",LEFT('[1]vp 1 - 2e graad'!L180,1))</f>
        <v>0</v>
      </c>
      <c r="J9" s="44" t="str">
        <f>IF(OR('[1]vp 1 - 2e graad'!E180="dk",'[1]vp 1 - 2e graad'!E180="-"),"",RIGHT(LEFT('[1]vp 1 - 2e graad'!L180,3),1))</f>
        <v>0</v>
      </c>
      <c r="K9" s="44" t="str">
        <f>IF(OR('[1]vp 1 - 2e graad'!E180="dk",'[1]vp 1 - 2e graad'!E180="-"),"",RIGHT('[1]vp 1 - 2e graad'!L180,1))</f>
        <v>1</v>
      </c>
      <c r="L9" s="45" t="str">
        <f>IF('[1]vp 1 - 2e graad'!E180="dk","D","")</f>
        <v/>
      </c>
      <c r="M9" s="46">
        <f>IF('[1]vp 1 - 2e graad'!E180="dk","Disk",IF('[1]vp 1 - 2e graad'!E180="-","",'[1]vp 1 - 2e graad'!H180))</f>
        <v>5</v>
      </c>
      <c r="N9" s="47">
        <f t="shared" ref="N9:N10" si="2">IF(H9&lt;&gt;"",$F$4/H9,"")</f>
        <v>4.4343240651965488</v>
      </c>
    </row>
    <row r="10" spans="1:14" ht="15.6" x14ac:dyDescent="0.3">
      <c r="A10" s="40">
        <f>IF('[1]vp 1 - 2e graad'!N181="-","",'[1]vp 1 - 2e graad'!N181)</f>
        <v>0</v>
      </c>
      <c r="B10" s="40" t="str">
        <f>IF('[1]vp 1 - 2e graad'!K181="-","",'[1]vp 1 - 2e graad'!K181)</f>
        <v/>
      </c>
      <c r="C10" s="40" t="str">
        <f t="shared" si="0"/>
        <v/>
      </c>
      <c r="D10" s="41" t="str">
        <f>IF('[1]vp 1 - 2e graad'!B181="-","",'[1]vp 1 - 2e graad'!B181)</f>
        <v>Sheila van Nie</v>
      </c>
      <c r="E10" s="41" t="str">
        <f>IF('[1]vp 1 - 2e graad'!C181="-","",'[1]vp 1 - 2e graad'!C181)</f>
        <v>Quinn</v>
      </c>
      <c r="F10" s="42" t="str">
        <f t="shared" si="1"/>
        <v>Duitse Herdershond</v>
      </c>
      <c r="G10" s="40">
        <f>IF('[1]vp 1 - 2e graad'!M181="-","",'[1]vp 1 - 2e graad'!M181)</f>
        <v>14</v>
      </c>
      <c r="H10" s="43" t="str">
        <f>IF(OR('[1]vp 1 - 2e graad'!E181="-",'[1]vp 1 - 2e graad'!E181="dk"),"",'[1]vp 1 - 2e graad'!E181)</f>
        <v/>
      </c>
      <c r="I10" s="44" t="str">
        <f>IF(OR('[1]vp 1 - 2e graad'!E181="dk",'[1]vp 1 - 2e graad'!E181="-"),"",LEFT('[1]vp 1 - 2e graad'!L181,1))</f>
        <v/>
      </c>
      <c r="J10" s="44" t="str">
        <f>IF(OR('[1]vp 1 - 2e graad'!E181="dk",'[1]vp 1 - 2e graad'!E181="-"),"",RIGHT(LEFT('[1]vp 1 - 2e graad'!L181,3),1))</f>
        <v/>
      </c>
      <c r="K10" s="44" t="str">
        <f>IF(OR('[1]vp 1 - 2e graad'!E181="dk",'[1]vp 1 - 2e graad'!E181="-"),"",RIGHT('[1]vp 1 - 2e graad'!L181,1))</f>
        <v/>
      </c>
      <c r="L10" s="45" t="str">
        <f>IF('[1]vp 1 - 2e graad'!E181="dk","D","")</f>
        <v>D</v>
      </c>
      <c r="M10" s="46" t="str">
        <f>IF('[1]vp 1 - 2e graad'!E181="dk","Disk",IF('[1]vp 1 - 2e graad'!E181="-","",'[1]vp 1 - 2e graad'!H181))</f>
        <v>Disk</v>
      </c>
      <c r="N10" s="47" t="str">
        <f t="shared" si="2"/>
        <v/>
      </c>
    </row>
    <row r="13" spans="1:14" x14ac:dyDescent="0.3">
      <c r="B13" t="s">
        <v>0</v>
      </c>
      <c r="C13" t="s">
        <v>1</v>
      </c>
      <c r="E13" t="s">
        <v>2</v>
      </c>
      <c r="F13" t="s">
        <v>3</v>
      </c>
    </row>
    <row r="14" spans="1:14" x14ac:dyDescent="0.3">
      <c r="B14" t="s">
        <v>4</v>
      </c>
      <c r="C14" t="s">
        <v>5</v>
      </c>
      <c r="E14" t="s">
        <v>6</v>
      </c>
      <c r="F14">
        <v>52</v>
      </c>
      <c r="G14" t="s">
        <v>7</v>
      </c>
    </row>
    <row r="15" spans="1:14" x14ac:dyDescent="0.3">
      <c r="B15" t="s">
        <v>8</v>
      </c>
      <c r="C15">
        <v>44696</v>
      </c>
      <c r="E15" t="s">
        <v>9</v>
      </c>
      <c r="F15">
        <v>76</v>
      </c>
      <c r="G15" t="s">
        <v>7</v>
      </c>
    </row>
    <row r="16" spans="1:14" x14ac:dyDescent="0.3">
      <c r="B16" t="s">
        <v>10</v>
      </c>
      <c r="C16" t="s">
        <v>72</v>
      </c>
      <c r="E16" t="s">
        <v>12</v>
      </c>
      <c r="F16">
        <v>180</v>
      </c>
      <c r="G16" t="s">
        <v>13</v>
      </c>
    </row>
    <row r="17" spans="1:14" x14ac:dyDescent="0.3">
      <c r="B17" t="s">
        <v>14</v>
      </c>
      <c r="C17" t="s">
        <v>58</v>
      </c>
    </row>
    <row r="19" spans="1:14" x14ac:dyDescent="0.3">
      <c r="A19" t="s">
        <v>16</v>
      </c>
      <c r="B19" t="s">
        <v>17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M19" t="s">
        <v>28</v>
      </c>
      <c r="N19" t="s">
        <v>29</v>
      </c>
    </row>
    <row r="20" spans="1:14" x14ac:dyDescent="0.3">
      <c r="A20">
        <v>0</v>
      </c>
      <c r="B20">
        <v>1</v>
      </c>
      <c r="C20" t="s">
        <v>59</v>
      </c>
      <c r="D20" t="s">
        <v>73</v>
      </c>
      <c r="E20" t="s">
        <v>74</v>
      </c>
      <c r="F20" t="s">
        <v>32</v>
      </c>
      <c r="G20">
        <v>13</v>
      </c>
      <c r="H20">
        <v>44.37</v>
      </c>
      <c r="I20" t="s">
        <v>60</v>
      </c>
      <c r="J20" t="s">
        <v>60</v>
      </c>
      <c r="K20" t="s">
        <v>60</v>
      </c>
      <c r="L20" t="s">
        <v>33</v>
      </c>
      <c r="M20">
        <v>0</v>
      </c>
      <c r="N20">
        <v>4.056795131845842</v>
      </c>
    </row>
    <row r="21" spans="1:14" x14ac:dyDescent="0.3">
      <c r="A21">
        <v>0</v>
      </c>
      <c r="B21">
        <v>2</v>
      </c>
      <c r="C21" t="s">
        <v>33</v>
      </c>
      <c r="D21" t="s">
        <v>75</v>
      </c>
      <c r="E21" t="s">
        <v>76</v>
      </c>
      <c r="F21" t="s">
        <v>32</v>
      </c>
      <c r="G21">
        <v>12</v>
      </c>
      <c r="H21">
        <v>42.2</v>
      </c>
      <c r="I21" t="s">
        <v>60</v>
      </c>
      <c r="J21" t="s">
        <v>60</v>
      </c>
      <c r="K21" t="s">
        <v>38</v>
      </c>
      <c r="L21" t="s">
        <v>33</v>
      </c>
      <c r="M21">
        <v>5</v>
      </c>
      <c r="N21">
        <v>4.2654028436018958</v>
      </c>
    </row>
    <row r="22" spans="1:14" x14ac:dyDescent="0.3">
      <c r="A22">
        <v>0</v>
      </c>
      <c r="B22" t="s">
        <v>33</v>
      </c>
      <c r="C22" t="s">
        <v>33</v>
      </c>
      <c r="D22" t="s">
        <v>77</v>
      </c>
      <c r="E22" t="s">
        <v>78</v>
      </c>
      <c r="F22" t="s">
        <v>32</v>
      </c>
      <c r="G22">
        <v>14</v>
      </c>
      <c r="H22" t="s">
        <v>33</v>
      </c>
      <c r="I22" t="s">
        <v>33</v>
      </c>
      <c r="J22" t="s">
        <v>33</v>
      </c>
      <c r="K22" t="s">
        <v>33</v>
      </c>
      <c r="L22" t="s">
        <v>51</v>
      </c>
      <c r="M22" t="s">
        <v>27</v>
      </c>
      <c r="N22" t="s">
        <v>33</v>
      </c>
    </row>
    <row r="25" spans="1:14" x14ac:dyDescent="0.3">
      <c r="B25" t="s">
        <v>62</v>
      </c>
      <c r="C25" t="s">
        <v>1</v>
      </c>
      <c r="E25" t="s">
        <v>63</v>
      </c>
      <c r="F25" t="s">
        <v>3</v>
      </c>
    </row>
    <row r="26" spans="1:14" x14ac:dyDescent="0.3">
      <c r="B26" t="s">
        <v>64</v>
      </c>
      <c r="C26" t="s">
        <v>5</v>
      </c>
      <c r="E26" t="s">
        <v>65</v>
      </c>
      <c r="F26">
        <v>52</v>
      </c>
      <c r="G26" t="s">
        <v>7</v>
      </c>
    </row>
    <row r="27" spans="1:14" x14ac:dyDescent="0.3">
      <c r="B27" t="s">
        <v>66</v>
      </c>
      <c r="C27">
        <v>44696</v>
      </c>
      <c r="E27" t="s">
        <v>67</v>
      </c>
      <c r="F27">
        <v>76</v>
      </c>
      <c r="G27" t="s">
        <v>7</v>
      </c>
    </row>
    <row r="28" spans="1:14" x14ac:dyDescent="0.3">
      <c r="B28" t="s">
        <v>68</v>
      </c>
      <c r="C28" t="s">
        <v>72</v>
      </c>
      <c r="E28" t="s">
        <v>69</v>
      </c>
      <c r="F28">
        <v>179</v>
      </c>
      <c r="G28" t="s">
        <v>13</v>
      </c>
    </row>
    <row r="29" spans="1:14" x14ac:dyDescent="0.3">
      <c r="B29" t="s">
        <v>70</v>
      </c>
      <c r="C29" t="s">
        <v>71</v>
      </c>
    </row>
    <row r="31" spans="1:14" x14ac:dyDescent="0.3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 t="s">
        <v>21</v>
      </c>
      <c r="G31" t="s">
        <v>22</v>
      </c>
      <c r="H31" t="s">
        <v>23</v>
      </c>
      <c r="I31" t="s">
        <v>24</v>
      </c>
      <c r="J31" t="s">
        <v>25</v>
      </c>
      <c r="K31" t="s">
        <v>26</v>
      </c>
      <c r="L31" t="s">
        <v>27</v>
      </c>
      <c r="M31" t="s">
        <v>28</v>
      </c>
      <c r="N31" t="s">
        <v>29</v>
      </c>
    </row>
    <row r="32" spans="1:14" x14ac:dyDescent="0.3">
      <c r="A32">
        <v>0</v>
      </c>
      <c r="B32">
        <v>1</v>
      </c>
      <c r="C32" t="s">
        <v>59</v>
      </c>
      <c r="D32" t="s">
        <v>73</v>
      </c>
      <c r="E32" t="s">
        <v>74</v>
      </c>
      <c r="F32" t="s">
        <v>32</v>
      </c>
      <c r="G32">
        <v>13</v>
      </c>
      <c r="H32">
        <v>40.840000000000003</v>
      </c>
      <c r="I32" t="s">
        <v>60</v>
      </c>
      <c r="J32" t="s">
        <v>60</v>
      </c>
      <c r="K32" t="s">
        <v>60</v>
      </c>
      <c r="L32" t="s">
        <v>33</v>
      </c>
      <c r="M32">
        <v>0</v>
      </c>
      <c r="N32">
        <v>4.3829578844270323</v>
      </c>
    </row>
    <row r="33" spans="1:14" x14ac:dyDescent="0.3">
      <c r="A33">
        <v>0</v>
      </c>
      <c r="B33" t="s">
        <v>33</v>
      </c>
      <c r="C33" t="s">
        <v>33</v>
      </c>
      <c r="D33" t="s">
        <v>75</v>
      </c>
      <c r="E33" t="s">
        <v>76</v>
      </c>
      <c r="F33" t="s">
        <v>32</v>
      </c>
      <c r="G33">
        <v>12</v>
      </c>
      <c r="H33" t="s">
        <v>33</v>
      </c>
      <c r="I33" t="s">
        <v>33</v>
      </c>
      <c r="J33" t="s">
        <v>33</v>
      </c>
      <c r="K33" t="s">
        <v>33</v>
      </c>
      <c r="L33" t="s">
        <v>51</v>
      </c>
      <c r="M33" t="s">
        <v>27</v>
      </c>
      <c r="N33" t="s">
        <v>33</v>
      </c>
    </row>
    <row r="34" spans="1:14" x14ac:dyDescent="0.3">
      <c r="A34">
        <v>0</v>
      </c>
      <c r="B34" t="s">
        <v>33</v>
      </c>
      <c r="C34" t="s">
        <v>33</v>
      </c>
      <c r="D34" t="s">
        <v>77</v>
      </c>
      <c r="E34" t="s">
        <v>78</v>
      </c>
      <c r="F34" t="s">
        <v>32</v>
      </c>
      <c r="G34">
        <v>14</v>
      </c>
      <c r="H34" t="s">
        <v>33</v>
      </c>
      <c r="I34" t="s">
        <v>33</v>
      </c>
      <c r="J34" t="s">
        <v>33</v>
      </c>
      <c r="K34" t="s">
        <v>33</v>
      </c>
      <c r="L34" t="s">
        <v>51</v>
      </c>
      <c r="M34" t="s">
        <v>27</v>
      </c>
      <c r="N34" t="s">
        <v>33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A3592-59B2-40F1-93A6-CE04B2BD0BDC}">
  <dimension ref="A1:N35"/>
  <sheetViews>
    <sheetView topLeftCell="A22" workbookViewId="0">
      <selection activeCell="H38" sqref="H38"/>
    </sheetView>
  </sheetViews>
  <sheetFormatPr defaultRowHeight="14.4" x14ac:dyDescent="0.3"/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Jan Langius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4</v>
      </c>
      <c r="C2" s="3" t="str">
        <f>[1]STARTLIJST!E2</f>
        <v>Behendigheidswedstrijd</v>
      </c>
      <c r="D2" s="3"/>
      <c r="E2" s="4" t="s">
        <v>6</v>
      </c>
      <c r="F2" s="11">
        <f>'[1]vp 1 - 3e graad'!F7</f>
        <v>42</v>
      </c>
      <c r="G2" s="6" t="s">
        <v>7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8</v>
      </c>
      <c r="C3" s="10">
        <f>[1]STARTLIJST!C3</f>
        <v>44696</v>
      </c>
      <c r="D3" s="10"/>
      <c r="E3" s="4" t="s">
        <v>9</v>
      </c>
      <c r="F3" s="11">
        <f>'[1]vp 1 - 3e graad'!H7</f>
        <v>68</v>
      </c>
      <c r="G3" s="6" t="s">
        <v>7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10</v>
      </c>
      <c r="C4" s="3" t="s">
        <v>79</v>
      </c>
      <c r="D4" s="3"/>
      <c r="E4" s="12" t="s">
        <v>12</v>
      </c>
      <c r="F4" s="11">
        <f>'[1]vp 1 - 3e graad'!J7</f>
        <v>185</v>
      </c>
      <c r="G4" s="13" t="s">
        <v>13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14</v>
      </c>
      <c r="C5" s="3" t="s">
        <v>15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16</v>
      </c>
      <c r="B7" s="25" t="s">
        <v>17</v>
      </c>
      <c r="C7" s="26" t="s">
        <v>18</v>
      </c>
      <c r="D7" s="27" t="s">
        <v>19</v>
      </c>
      <c r="E7" s="27" t="s">
        <v>20</v>
      </c>
      <c r="F7" s="27" t="s">
        <v>21</v>
      </c>
      <c r="G7" s="26" t="s">
        <v>22</v>
      </c>
      <c r="H7" s="28" t="s">
        <v>23</v>
      </c>
      <c r="I7" s="26" t="s">
        <v>24</v>
      </c>
      <c r="J7" s="26" t="s">
        <v>25</v>
      </c>
      <c r="K7" s="26" t="s">
        <v>26</v>
      </c>
      <c r="L7" s="26" t="s">
        <v>27</v>
      </c>
      <c r="M7" s="26" t="s">
        <v>28</v>
      </c>
      <c r="N7" s="28" t="s">
        <v>29</v>
      </c>
    </row>
    <row r="8" spans="1:14" ht="15.6" x14ac:dyDescent="0.3">
      <c r="A8" s="48">
        <f>IF('[1]vp 1 - 3e graad'!N179="-","",'[1]vp 1 - 3e graad'!N179)</f>
        <v>0</v>
      </c>
      <c r="B8" s="30">
        <f>IF('[1]vp 1 - 3e graad'!K179="-","",'[1]vp 1 - 3e graad'!K179)</f>
        <v>1</v>
      </c>
      <c r="C8" s="49"/>
      <c r="D8" s="31" t="str">
        <f>IF('[1]vp 1 - 3e graad'!B179="-","",'[1]vp 1 - 3e graad'!B179)</f>
        <v>Margie Scipio</v>
      </c>
      <c r="E8" s="31" t="str">
        <f>IF('[1]vp 1 - 3e graad'!C179="-","",'[1]vp 1 - 3e graad'!C179)</f>
        <v>Joya</v>
      </c>
      <c r="F8" s="32" t="str">
        <f>IF(A8&lt;&gt;"","Duitse Herdershond","" )</f>
        <v>Duitse Herdershond</v>
      </c>
      <c r="G8" s="50">
        <f>IF('[1]vp 1 - 3e graad'!M179="-","",'[1]vp 1 - 3e graad'!M179)</f>
        <v>17</v>
      </c>
      <c r="H8" s="34">
        <f>IF(OR('[1]vp 1 - 3e graad'!E179="-",'[1]vp 1 - 3e graad'!E179="dk"),"",'[1]vp 1 - 3e graad'!E179)</f>
        <v>42.14</v>
      </c>
      <c r="I8" s="35" t="str">
        <f>IF(OR('[1]vp 1 - 3e graad'!E179="dk",'[1]vp 1 - 3e graad'!E179="-"),"",LEFT('[1]vp 1 - 3e graad'!L179,1))</f>
        <v>0</v>
      </c>
      <c r="J8" s="35" t="str">
        <f>IF(OR('[1]vp 1 - 3e graad'!E179="dk",'[1]vp 1 - 3e graad'!E179="-"),"",RIGHT(LEFT('[1]vp 1 - 3e graad'!L179,3),1))</f>
        <v>0</v>
      </c>
      <c r="K8" s="35" t="str">
        <f>IF(OR('[1]vp 1 - 3e graad'!E179="dk",'[1]vp 1 - 3e graad'!E179="-"),"",RIGHT('[1]vp 1 - 3e graad'!L179,1))</f>
        <v>0</v>
      </c>
      <c r="L8" s="36" t="str">
        <f>IF('[1]vp 1 - 3e graad'!E179="dk","D","")</f>
        <v/>
      </c>
      <c r="M8" s="37">
        <f>IF('[1]vp 1 - 3e graad'!E179="dk","Disk",IF('[1]vp 1 - 3e graad'!E179="-","",'[1]vp 1 - 3e graad'!H179))</f>
        <v>0.14000000000000057</v>
      </c>
      <c r="N8" s="38">
        <f>IF(H8&lt;&gt;"",$F$4/H8,"")</f>
        <v>4.3901281442809683</v>
      </c>
    </row>
    <row r="9" spans="1:14" ht="15.6" x14ac:dyDescent="0.3">
      <c r="A9" s="51">
        <f>IF('[1]vp 1 - 3e graad'!N180="-","",'[1]vp 1 - 3e graad'!N180)</f>
        <v>0</v>
      </c>
      <c r="B9" s="40">
        <f>IF('[1]vp 1 - 3e graad'!K180="-","",'[1]vp 1 - 3e graad'!K180)</f>
        <v>2</v>
      </c>
      <c r="C9" s="52"/>
      <c r="D9" s="41" t="str">
        <f>IF('[1]vp 1 - 3e graad'!B180="-","",'[1]vp 1 - 3e graad'!B180)</f>
        <v>Janet v. Steenis</v>
      </c>
      <c r="E9" s="41" t="str">
        <f>IF('[1]vp 1 - 3e graad'!C180="-","",'[1]vp 1 - 3e graad'!C180)</f>
        <v>Ghodja</v>
      </c>
      <c r="F9" s="42" t="str">
        <f t="shared" ref="F9:F10" si="0">IF(A9&lt;&gt;"","Duitse Herdershond","" )</f>
        <v>Duitse Herdershond</v>
      </c>
      <c r="G9" s="33">
        <f>IF('[1]vp 1 - 3e graad'!M180="-","",'[1]vp 1 - 3e graad'!M180)</f>
        <v>15</v>
      </c>
      <c r="H9" s="43">
        <f>IF(OR('[1]vp 1 - 3e graad'!E180="-",'[1]vp 1 - 3e graad'!E180="dk"),"",'[1]vp 1 - 3e graad'!E180)</f>
        <v>44.62</v>
      </c>
      <c r="I9" s="44" t="str">
        <f>IF(OR('[1]vp 1 - 3e graad'!E180="dk",'[1]vp 1 - 3e graad'!E180="-"),"",LEFT('[1]vp 1 - 3e graad'!L180,1))</f>
        <v>0</v>
      </c>
      <c r="J9" s="44" t="str">
        <f>IF(OR('[1]vp 1 - 3e graad'!E180="dk",'[1]vp 1 - 3e graad'!E180="-"),"",RIGHT(LEFT('[1]vp 1 - 3e graad'!L180,3),1))</f>
        <v>0</v>
      </c>
      <c r="K9" s="44" t="str">
        <f>IF(OR('[1]vp 1 - 3e graad'!E180="dk",'[1]vp 1 - 3e graad'!E180="-"),"",RIGHT('[1]vp 1 - 3e graad'!L180,1))</f>
        <v>1</v>
      </c>
      <c r="L9" s="45" t="str">
        <f>IF('[1]vp 1 - 3e graad'!E180="dk","D","")</f>
        <v/>
      </c>
      <c r="M9" s="46">
        <f>IF('[1]vp 1 - 3e graad'!E180="dk","Disk",IF('[1]vp 1 - 3e graad'!E180="-","",'[1]vp 1 - 3e graad'!H180))</f>
        <v>7.6199999999999974</v>
      </c>
      <c r="N9" s="47">
        <f t="shared" ref="N9:N10" si="1">IF(H9&lt;&gt;"",$F$4/H9,"")</f>
        <v>4.1461228148812195</v>
      </c>
    </row>
    <row r="10" spans="1:14" ht="15.6" x14ac:dyDescent="0.3">
      <c r="A10" s="51">
        <f>IF('[1]vp 1 - 3e graad'!N181="-","",'[1]vp 1 - 3e graad'!N181)</f>
        <v>0</v>
      </c>
      <c r="B10" s="40" t="str">
        <f>IF('[1]vp 1 - 3e graad'!K181="-","",'[1]vp 1 - 3e graad'!K181)</f>
        <v/>
      </c>
      <c r="C10" s="52"/>
      <c r="D10" s="41" t="str">
        <f>IF('[1]vp 1 - 3e graad'!B181="-","",'[1]vp 1 - 3e graad'!B181)</f>
        <v>Linda Wets</v>
      </c>
      <c r="E10" s="41" t="str">
        <f>IF('[1]vp 1 - 3e graad'!C181="-","",'[1]vp 1 - 3e graad'!C181)</f>
        <v>Emy</v>
      </c>
      <c r="F10" s="42" t="str">
        <f t="shared" si="0"/>
        <v>Duitse Herdershond</v>
      </c>
      <c r="G10" s="33">
        <f>IF('[1]vp 1 - 3e graad'!M181="-","",'[1]vp 1 - 3e graad'!M181)</f>
        <v>16</v>
      </c>
      <c r="H10" s="43">
        <f>IF(OR('[1]vp 1 - 3e graad'!E181="-",'[1]vp 1 - 3e graad'!E181="dk"),"",'[1]vp 1 - 3e graad'!E181)</f>
        <v>0</v>
      </c>
      <c r="I10" s="44" t="str">
        <f>IF(OR('[1]vp 1 - 3e graad'!E181="dk",'[1]vp 1 - 3e graad'!E181="-"),"",LEFT('[1]vp 1 - 3e graad'!L181,1))</f>
        <v>0</v>
      </c>
      <c r="J10" s="44" t="str">
        <f>IF(OR('[1]vp 1 - 3e graad'!E181="dk",'[1]vp 1 - 3e graad'!E181="-"),"",RIGHT(LEFT('[1]vp 1 - 3e graad'!L181,3),1))</f>
        <v>0</v>
      </c>
      <c r="K10" s="44" t="str">
        <f>IF(OR('[1]vp 1 - 3e graad'!E181="dk",'[1]vp 1 - 3e graad'!E181="-"),"",RIGHT('[1]vp 1 - 3e graad'!L181,1))</f>
        <v>0</v>
      </c>
      <c r="L10" s="45" t="str">
        <f>IF('[1]vp 1 - 3e graad'!E181="dk","D","")</f>
        <v/>
      </c>
      <c r="M10" s="46" t="str">
        <f>IF('[1]vp 1 - 3e graad'!E181="dk","Disk",IF('[1]vp 1 - 3e graad'!E181="-","",'[1]vp 1 - 3e graad'!H181))</f>
        <v>DK</v>
      </c>
      <c r="N10" s="47" t="e">
        <f t="shared" si="1"/>
        <v>#DIV/0!</v>
      </c>
    </row>
    <row r="13" spans="1:14" x14ac:dyDescent="0.3">
      <c r="B13" t="s">
        <v>0</v>
      </c>
      <c r="C13" t="s">
        <v>1</v>
      </c>
      <c r="E13" t="s">
        <v>2</v>
      </c>
      <c r="F13" t="s">
        <v>3</v>
      </c>
    </row>
    <row r="14" spans="1:14" x14ac:dyDescent="0.3">
      <c r="B14" t="s">
        <v>4</v>
      </c>
      <c r="C14" t="s">
        <v>5</v>
      </c>
      <c r="E14" t="s">
        <v>6</v>
      </c>
      <c r="F14">
        <v>58</v>
      </c>
      <c r="G14" t="s">
        <v>7</v>
      </c>
    </row>
    <row r="15" spans="1:14" x14ac:dyDescent="0.3">
      <c r="B15" t="s">
        <v>8</v>
      </c>
      <c r="C15">
        <v>44696</v>
      </c>
      <c r="E15" t="s">
        <v>9</v>
      </c>
      <c r="F15">
        <v>78</v>
      </c>
      <c r="G15" t="s">
        <v>7</v>
      </c>
    </row>
    <row r="16" spans="1:14" x14ac:dyDescent="0.3">
      <c r="B16" t="s">
        <v>10</v>
      </c>
      <c r="C16" t="s">
        <v>79</v>
      </c>
      <c r="E16" t="s">
        <v>12</v>
      </c>
      <c r="F16">
        <v>182</v>
      </c>
      <c r="G16" t="s">
        <v>13</v>
      </c>
    </row>
    <row r="17" spans="1:14" x14ac:dyDescent="0.3">
      <c r="B17" t="s">
        <v>14</v>
      </c>
      <c r="C17" t="s">
        <v>58</v>
      </c>
    </row>
    <row r="19" spans="1:14" x14ac:dyDescent="0.3">
      <c r="A19" t="s">
        <v>16</v>
      </c>
      <c r="B19" t="s">
        <v>17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M19" t="s">
        <v>28</v>
      </c>
      <c r="N19" t="s">
        <v>29</v>
      </c>
    </row>
    <row r="20" spans="1:14" x14ac:dyDescent="0.3">
      <c r="A20">
        <v>0</v>
      </c>
      <c r="B20">
        <v>1</v>
      </c>
      <c r="D20" t="s">
        <v>80</v>
      </c>
      <c r="E20" t="s">
        <v>81</v>
      </c>
      <c r="F20" t="s">
        <v>32</v>
      </c>
      <c r="G20">
        <v>17</v>
      </c>
      <c r="H20">
        <v>43.22</v>
      </c>
      <c r="I20" t="s">
        <v>60</v>
      </c>
      <c r="J20" t="s">
        <v>60</v>
      </c>
      <c r="K20" t="s">
        <v>38</v>
      </c>
      <c r="L20" t="s">
        <v>33</v>
      </c>
      <c r="M20">
        <v>5</v>
      </c>
      <c r="N20">
        <v>4.2110134197130957</v>
      </c>
    </row>
    <row r="21" spans="1:14" x14ac:dyDescent="0.3">
      <c r="A21">
        <v>0</v>
      </c>
      <c r="B21">
        <v>2</v>
      </c>
      <c r="D21" t="s">
        <v>41</v>
      </c>
      <c r="E21" t="s">
        <v>82</v>
      </c>
      <c r="F21" t="s">
        <v>32</v>
      </c>
      <c r="G21">
        <v>15</v>
      </c>
      <c r="H21">
        <v>46.16</v>
      </c>
      <c r="I21" t="s">
        <v>60</v>
      </c>
      <c r="J21" t="s">
        <v>60</v>
      </c>
      <c r="K21" t="s">
        <v>43</v>
      </c>
      <c r="L21" t="s">
        <v>33</v>
      </c>
      <c r="M21">
        <v>10</v>
      </c>
      <c r="N21">
        <v>3.9428076256499138</v>
      </c>
    </row>
    <row r="22" spans="1:14" x14ac:dyDescent="0.3">
      <c r="A22">
        <v>0</v>
      </c>
      <c r="B22" t="s">
        <v>33</v>
      </c>
      <c r="D22" t="s">
        <v>83</v>
      </c>
      <c r="E22" t="s">
        <v>84</v>
      </c>
      <c r="F22" t="s">
        <v>32</v>
      </c>
      <c r="G22">
        <v>16</v>
      </c>
      <c r="H22">
        <v>0</v>
      </c>
      <c r="I22" t="s">
        <v>60</v>
      </c>
      <c r="J22" t="s">
        <v>60</v>
      </c>
      <c r="K22" t="s">
        <v>60</v>
      </c>
      <c r="L22" t="s">
        <v>33</v>
      </c>
      <c r="M22" t="s">
        <v>61</v>
      </c>
      <c r="N22" t="e">
        <v>#DIV/0!</v>
      </c>
    </row>
    <row r="23" spans="1:14" x14ac:dyDescent="0.3">
      <c r="A23" t="s">
        <v>33</v>
      </c>
      <c r="B23" t="s">
        <v>33</v>
      </c>
      <c r="D23" t="s">
        <v>33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 t="s">
        <v>33</v>
      </c>
      <c r="K23" t="s">
        <v>33</v>
      </c>
      <c r="L23" t="s">
        <v>33</v>
      </c>
      <c r="M23" t="s">
        <v>33</v>
      </c>
      <c r="N23" t="s">
        <v>33</v>
      </c>
    </row>
    <row r="26" spans="1:14" x14ac:dyDescent="0.3">
      <c r="B26" t="s">
        <v>62</v>
      </c>
      <c r="C26" t="s">
        <v>1</v>
      </c>
      <c r="E26" t="s">
        <v>63</v>
      </c>
      <c r="F26" t="s">
        <v>3</v>
      </c>
    </row>
    <row r="27" spans="1:14" x14ac:dyDescent="0.3">
      <c r="B27" t="s">
        <v>64</v>
      </c>
      <c r="C27" t="s">
        <v>5</v>
      </c>
      <c r="E27" t="s">
        <v>65</v>
      </c>
      <c r="F27">
        <v>48</v>
      </c>
      <c r="G27" t="s">
        <v>7</v>
      </c>
    </row>
    <row r="28" spans="1:14" x14ac:dyDescent="0.3">
      <c r="B28" t="s">
        <v>66</v>
      </c>
      <c r="C28">
        <v>44696</v>
      </c>
      <c r="E28" t="s">
        <v>67</v>
      </c>
      <c r="F28">
        <v>72</v>
      </c>
      <c r="G28" t="s">
        <v>7</v>
      </c>
    </row>
    <row r="29" spans="1:14" x14ac:dyDescent="0.3">
      <c r="B29" t="s">
        <v>68</v>
      </c>
      <c r="C29" t="s">
        <v>79</v>
      </c>
      <c r="E29" t="s">
        <v>69</v>
      </c>
      <c r="F29">
        <v>182</v>
      </c>
      <c r="G29" t="s">
        <v>13</v>
      </c>
    </row>
    <row r="30" spans="1:14" x14ac:dyDescent="0.3">
      <c r="B30" t="s">
        <v>70</v>
      </c>
      <c r="C30" t="s">
        <v>71</v>
      </c>
    </row>
    <row r="32" spans="1:14" x14ac:dyDescent="0.3">
      <c r="A32" t="s">
        <v>16</v>
      </c>
      <c r="B32" t="s">
        <v>17</v>
      </c>
      <c r="C32" t="s">
        <v>18</v>
      </c>
      <c r="D32" t="s">
        <v>19</v>
      </c>
      <c r="E32" t="s">
        <v>20</v>
      </c>
      <c r="F32" t="s">
        <v>21</v>
      </c>
      <c r="G32" t="s">
        <v>22</v>
      </c>
      <c r="H32" t="s">
        <v>23</v>
      </c>
      <c r="I32" t="s">
        <v>24</v>
      </c>
      <c r="J32" t="s">
        <v>25</v>
      </c>
      <c r="K32" t="s">
        <v>26</v>
      </c>
      <c r="L32" t="s">
        <v>27</v>
      </c>
      <c r="M32" t="s">
        <v>28</v>
      </c>
      <c r="N32" t="s">
        <v>29</v>
      </c>
    </row>
    <row r="33" spans="1:14" x14ac:dyDescent="0.3">
      <c r="A33">
        <v>0</v>
      </c>
      <c r="B33">
        <v>1</v>
      </c>
      <c r="D33" t="s">
        <v>41</v>
      </c>
      <c r="E33" t="s">
        <v>82</v>
      </c>
      <c r="F33" t="s">
        <v>32</v>
      </c>
      <c r="G33">
        <v>15</v>
      </c>
      <c r="H33">
        <v>40.42</v>
      </c>
      <c r="I33" t="s">
        <v>60</v>
      </c>
      <c r="J33" t="s">
        <v>60</v>
      </c>
      <c r="K33" t="s">
        <v>38</v>
      </c>
      <c r="L33" t="s">
        <v>33</v>
      </c>
      <c r="M33">
        <v>5</v>
      </c>
      <c r="N33">
        <v>4.5027214250371106</v>
      </c>
    </row>
    <row r="34" spans="1:14" x14ac:dyDescent="0.3">
      <c r="A34">
        <v>0</v>
      </c>
      <c r="B34">
        <v>2</v>
      </c>
      <c r="D34" t="s">
        <v>80</v>
      </c>
      <c r="E34" t="s">
        <v>81</v>
      </c>
      <c r="F34" t="s">
        <v>32</v>
      </c>
      <c r="G34">
        <v>17</v>
      </c>
      <c r="H34">
        <v>50.02</v>
      </c>
      <c r="I34" t="s">
        <v>38</v>
      </c>
      <c r="J34" t="s">
        <v>60</v>
      </c>
      <c r="K34" t="s">
        <v>38</v>
      </c>
      <c r="L34" t="s">
        <v>33</v>
      </c>
      <c r="M34">
        <v>12.020000000000003</v>
      </c>
      <c r="N34">
        <v>3.6385445821671327</v>
      </c>
    </row>
    <row r="35" spans="1:14" x14ac:dyDescent="0.3">
      <c r="A35">
        <v>0</v>
      </c>
      <c r="B35" t="s">
        <v>33</v>
      </c>
      <c r="D35" t="s">
        <v>83</v>
      </c>
      <c r="E35" t="s">
        <v>84</v>
      </c>
      <c r="F35" t="s">
        <v>32</v>
      </c>
      <c r="G35">
        <v>16</v>
      </c>
      <c r="H35">
        <v>0</v>
      </c>
      <c r="I35" t="s">
        <v>60</v>
      </c>
      <c r="J35" t="s">
        <v>60</v>
      </c>
      <c r="K35" t="s">
        <v>60</v>
      </c>
      <c r="L35" t="s">
        <v>33</v>
      </c>
      <c r="M35" t="s">
        <v>61</v>
      </c>
      <c r="N35" t="e">
        <v>#DIV/0!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4429-B551-4FA6-B2E8-34E814D78FC4}">
  <dimension ref="A1:N34"/>
  <sheetViews>
    <sheetView topLeftCell="A25" workbookViewId="0">
      <selection activeCell="H41" sqref="H41"/>
    </sheetView>
  </sheetViews>
  <sheetFormatPr defaultRowHeight="14.4" x14ac:dyDescent="0.3"/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Jan Langius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4</v>
      </c>
      <c r="C2" s="3" t="str">
        <f>[1]STARTLIJST!E2</f>
        <v>Behendigheidswedstrijd</v>
      </c>
      <c r="D2" s="3"/>
      <c r="E2" s="4" t="s">
        <v>6</v>
      </c>
      <c r="F2" s="11">
        <f>'[1]vp 1 veteraan'!F7</f>
        <v>62</v>
      </c>
      <c r="G2" s="6" t="s">
        <v>7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8</v>
      </c>
      <c r="C3" s="10">
        <f>[1]STARTLIJST!C3</f>
        <v>44696</v>
      </c>
      <c r="D3" s="10"/>
      <c r="E3" s="4" t="s">
        <v>9</v>
      </c>
      <c r="F3" s="11">
        <f>'[1]vp 1 veteraan'!H7</f>
        <v>82</v>
      </c>
      <c r="G3" s="6" t="s">
        <v>7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10</v>
      </c>
      <c r="C4" s="3" t="s">
        <v>85</v>
      </c>
      <c r="D4" s="3"/>
      <c r="E4" s="12" t="s">
        <v>12</v>
      </c>
      <c r="F4" s="11">
        <f>'[1]vp 1 veteraan'!J7</f>
        <v>185</v>
      </c>
      <c r="G4" s="13" t="s">
        <v>13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14</v>
      </c>
      <c r="C5" s="3" t="s">
        <v>15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16</v>
      </c>
      <c r="B7" s="25" t="s">
        <v>17</v>
      </c>
      <c r="C7" s="26" t="s">
        <v>18</v>
      </c>
      <c r="D7" s="27" t="s">
        <v>19</v>
      </c>
      <c r="E7" s="27" t="s">
        <v>20</v>
      </c>
      <c r="F7" s="27" t="s">
        <v>21</v>
      </c>
      <c r="G7" s="26" t="s">
        <v>22</v>
      </c>
      <c r="H7" s="28" t="s">
        <v>23</v>
      </c>
      <c r="I7" s="26" t="s">
        <v>24</v>
      </c>
      <c r="J7" s="26" t="s">
        <v>25</v>
      </c>
      <c r="K7" s="26" t="s">
        <v>26</v>
      </c>
      <c r="L7" s="26" t="s">
        <v>27</v>
      </c>
      <c r="M7" s="26" t="s">
        <v>28</v>
      </c>
      <c r="N7" s="28" t="s">
        <v>29</v>
      </c>
    </row>
    <row r="8" spans="1:14" ht="15.6" x14ac:dyDescent="0.3">
      <c r="A8" s="48">
        <f>IF('[1]vp 1 veteraan'!N179="-","",'[1]vp 1 veteraan'!N179)</f>
        <v>0</v>
      </c>
      <c r="B8" s="30">
        <f>IF('[1]vp 1 veteraan'!K179="-","",'[1]vp 1 veteraan'!K179)</f>
        <v>1</v>
      </c>
      <c r="C8" s="30"/>
      <c r="D8" s="31" t="str">
        <f>IF('[1]vp 1 veteraan'!B179="-","",'[1]vp 1 veteraan'!B179)</f>
        <v>Tanja Spijkstra</v>
      </c>
      <c r="E8" s="31" t="str">
        <f>IF('[1]vp 1 veteraan'!C179="-","",'[1]vp 1 veteraan'!C179)</f>
        <v>Ella</v>
      </c>
      <c r="F8" s="32" t="str">
        <f>IF(A8&lt;&gt;"","Duitse Herdershond","" )</f>
        <v>Duitse Herdershond</v>
      </c>
      <c r="G8" s="30">
        <f>IF('[1]vp 1 veteraan'!M179="-","",'[1]vp 1 veteraan'!M179)</f>
        <v>20</v>
      </c>
      <c r="H8" s="34">
        <f>IF(OR('[1]vp 1 veteraan'!E179="-",'[1]vp 1 veteraan'!E179="dk"),"",'[1]vp 1 veteraan'!E179)</f>
        <v>53.08</v>
      </c>
      <c r="I8" s="35" t="str">
        <f>IF(OR('[1]vp 1 veteraan'!E179="dk",'[1]vp 1 veteraan'!E179="-"),"",LEFT('[1]vp 1 veteraan'!L179,1))</f>
        <v>1</v>
      </c>
      <c r="J8" s="35" t="str">
        <f>IF(OR('[1]vp 1 veteraan'!E179="dk",'[1]vp 1 veteraan'!E179="-"),"",RIGHT(LEFT('[1]vp 1 veteraan'!L179,3),1))</f>
        <v>0</v>
      </c>
      <c r="K8" s="35" t="str">
        <f>IF(OR('[1]vp 1 veteraan'!E179="dk",'[1]vp 1 veteraan'!E179="-"),"",RIGHT('[1]vp 1 veteraan'!L179,1))</f>
        <v>0</v>
      </c>
      <c r="L8" s="36" t="str">
        <f>IF('[1]vp 1 veteraan'!E179="dk","D","")</f>
        <v/>
      </c>
      <c r="M8" s="37">
        <f>IF('[1]vp 1 veteraan'!E179="dk","Disk",IF('[1]vp 1 veteraan'!E179="-","",'[1]vp 1 veteraan'!H179))</f>
        <v>5</v>
      </c>
      <c r="N8" s="38">
        <f>IF(H8&lt;&gt;"",$F$4/H8,"")</f>
        <v>3.4853051996985682</v>
      </c>
    </row>
    <row r="9" spans="1:14" ht="15.6" x14ac:dyDescent="0.3">
      <c r="A9" s="51">
        <f>IF('[1]vp 1 veteraan'!N180="-","",'[1]vp 1 veteraan'!N180)</f>
        <v>0</v>
      </c>
      <c r="B9" s="40">
        <f>IF('[1]vp 1 veteraan'!K180="-","",'[1]vp 1 veteraan'!K180)</f>
        <v>2</v>
      </c>
      <c r="C9" s="40"/>
      <c r="D9" s="41" t="str">
        <f>IF('[1]vp 1 veteraan'!B180="-","",'[1]vp 1 veteraan'!B180)</f>
        <v>Alex van Egmond</v>
      </c>
      <c r="E9" s="41" t="str">
        <f>IF('[1]vp 1 veteraan'!C180="-","",'[1]vp 1 veteraan'!C180)</f>
        <v>Ayla</v>
      </c>
      <c r="F9" s="42" t="str">
        <f t="shared" ref="F9:F10" si="0">IF(A9&lt;&gt;"","Duitse Herdershond","" )</f>
        <v>Duitse Herdershond</v>
      </c>
      <c r="G9" s="40">
        <f>IF('[1]vp 1 veteraan'!M180="-","",'[1]vp 1 veteraan'!M180)</f>
        <v>19</v>
      </c>
      <c r="H9" s="43">
        <f>IF(OR('[1]vp 1 veteraan'!E180="-",'[1]vp 1 veteraan'!E180="dk"),"",'[1]vp 1 veteraan'!E180)</f>
        <v>60.54</v>
      </c>
      <c r="I9" s="44" t="str">
        <f>IF(OR('[1]vp 1 veteraan'!E180="dk",'[1]vp 1 veteraan'!E180="-"),"",LEFT('[1]vp 1 veteraan'!L180,1))</f>
        <v>0</v>
      </c>
      <c r="J9" s="44" t="str">
        <f>IF(OR('[1]vp 1 veteraan'!E180="dk",'[1]vp 1 veteraan'!E180="-"),"",RIGHT(LEFT('[1]vp 1 veteraan'!L180,3),1))</f>
        <v>0</v>
      </c>
      <c r="K9" s="44" t="str">
        <f>IF(OR('[1]vp 1 veteraan'!E180="dk",'[1]vp 1 veteraan'!E180="-"),"",RIGHT('[1]vp 1 veteraan'!L180,1))</f>
        <v>1</v>
      </c>
      <c r="L9" s="45" t="str">
        <f>IF('[1]vp 1 veteraan'!E180="dk","D","")</f>
        <v/>
      </c>
      <c r="M9" s="46">
        <f>IF('[1]vp 1 veteraan'!E180="dk","Disk",IF('[1]vp 1 veteraan'!E180="-","",'[1]vp 1 veteraan'!H180))</f>
        <v>5</v>
      </c>
      <c r="N9" s="47">
        <f t="shared" ref="N9:N10" si="1">IF(H9&lt;&gt;"",$F$4/H9,"")</f>
        <v>3.0558308556326397</v>
      </c>
    </row>
    <row r="10" spans="1:14" ht="15.6" x14ac:dyDescent="0.3">
      <c r="A10" s="51">
        <f>IF('[1]vp 1 veteraan'!N181="-","",'[1]vp 1 veteraan'!N181)</f>
        <v>0</v>
      </c>
      <c r="B10" s="40" t="str">
        <f>IF('[1]vp 1 veteraan'!K181="-","",'[1]vp 1 veteraan'!K181)</f>
        <v/>
      </c>
      <c r="C10" s="40"/>
      <c r="D10" s="41" t="str">
        <f>IF('[1]vp 1 veteraan'!B181="-","",'[1]vp 1 veteraan'!B181)</f>
        <v>Cindy de Rooij</v>
      </c>
      <c r="E10" s="41" t="str">
        <f>IF('[1]vp 1 veteraan'!C181="-","",'[1]vp 1 veteraan'!C181)</f>
        <v>Vicky</v>
      </c>
      <c r="F10" s="42" t="str">
        <f t="shared" si="0"/>
        <v>Duitse Herdershond</v>
      </c>
      <c r="G10" s="40">
        <f>IF('[1]vp 1 veteraan'!M181="-","",'[1]vp 1 veteraan'!M181)</f>
        <v>18</v>
      </c>
      <c r="H10" s="43" t="str">
        <f>IF(OR('[1]vp 1 veteraan'!E181="-",'[1]vp 1 veteraan'!E181="dk"),"",'[1]vp 1 veteraan'!E181)</f>
        <v/>
      </c>
      <c r="I10" s="44" t="str">
        <f>IF(OR('[1]vp 1 veteraan'!E181="dk",'[1]vp 1 veteraan'!E181="-"),"",LEFT('[1]vp 1 veteraan'!L181,1))</f>
        <v/>
      </c>
      <c r="J10" s="44" t="str">
        <f>IF(OR('[1]vp 1 veteraan'!E181="dk",'[1]vp 1 veteraan'!E181="-"),"",RIGHT(LEFT('[1]vp 1 veteraan'!L181,3),1))</f>
        <v/>
      </c>
      <c r="K10" s="44" t="str">
        <f>IF(OR('[1]vp 1 veteraan'!E181="dk",'[1]vp 1 veteraan'!E181="-"),"",RIGHT('[1]vp 1 veteraan'!L181,1))</f>
        <v/>
      </c>
      <c r="L10" s="45" t="str">
        <f>IF('[1]vp 1 veteraan'!E181="dk","D","")</f>
        <v>D</v>
      </c>
      <c r="M10" s="46" t="str">
        <f>IF('[1]vp 1 veteraan'!E181="dk","Disk",IF('[1]vp 1 veteraan'!E181="-","",'[1]vp 1 veteraan'!H181))</f>
        <v>Disk</v>
      </c>
      <c r="N10" s="47" t="str">
        <f t="shared" si="1"/>
        <v/>
      </c>
    </row>
    <row r="13" spans="1:14" x14ac:dyDescent="0.3">
      <c r="B13" t="s">
        <v>0</v>
      </c>
      <c r="C13" t="s">
        <v>1</v>
      </c>
      <c r="E13" t="s">
        <v>2</v>
      </c>
      <c r="F13" t="s">
        <v>3</v>
      </c>
    </row>
    <row r="14" spans="1:14" x14ac:dyDescent="0.3">
      <c r="B14" t="s">
        <v>4</v>
      </c>
      <c r="C14" t="s">
        <v>5</v>
      </c>
      <c r="E14" t="s">
        <v>6</v>
      </c>
      <c r="F14">
        <v>52</v>
      </c>
      <c r="G14" t="s">
        <v>7</v>
      </c>
    </row>
    <row r="15" spans="1:14" x14ac:dyDescent="0.3">
      <c r="B15" t="s">
        <v>8</v>
      </c>
      <c r="C15">
        <v>44696</v>
      </c>
      <c r="E15" t="s">
        <v>9</v>
      </c>
      <c r="F15">
        <v>76</v>
      </c>
      <c r="G15" t="s">
        <v>7</v>
      </c>
    </row>
    <row r="16" spans="1:14" x14ac:dyDescent="0.3">
      <c r="B16" t="s">
        <v>10</v>
      </c>
      <c r="C16" t="s">
        <v>85</v>
      </c>
      <c r="E16" t="s">
        <v>12</v>
      </c>
      <c r="F16">
        <v>180</v>
      </c>
      <c r="G16" t="s">
        <v>13</v>
      </c>
    </row>
    <row r="17" spans="1:14" x14ac:dyDescent="0.3">
      <c r="B17" t="s">
        <v>14</v>
      </c>
      <c r="C17" t="s">
        <v>58</v>
      </c>
    </row>
    <row r="19" spans="1:14" x14ac:dyDescent="0.3">
      <c r="A19" t="s">
        <v>16</v>
      </c>
      <c r="B19" t="s">
        <v>17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M19" t="s">
        <v>28</v>
      </c>
      <c r="N19" t="s">
        <v>29</v>
      </c>
    </row>
    <row r="20" spans="1:14" x14ac:dyDescent="0.3">
      <c r="A20">
        <v>0</v>
      </c>
      <c r="B20">
        <v>1</v>
      </c>
      <c r="D20" t="s">
        <v>86</v>
      </c>
      <c r="E20" t="s">
        <v>87</v>
      </c>
      <c r="F20" t="s">
        <v>32</v>
      </c>
      <c r="G20">
        <v>20</v>
      </c>
      <c r="H20">
        <v>57.99</v>
      </c>
      <c r="I20" t="s">
        <v>38</v>
      </c>
      <c r="J20" t="s">
        <v>60</v>
      </c>
      <c r="K20" t="s">
        <v>38</v>
      </c>
      <c r="L20" t="s">
        <v>33</v>
      </c>
      <c r="M20">
        <v>15.990000000000002</v>
      </c>
      <c r="N20">
        <v>3.1039834454216244</v>
      </c>
    </row>
    <row r="21" spans="1:14" x14ac:dyDescent="0.3">
      <c r="A21">
        <v>0</v>
      </c>
      <c r="B21">
        <v>2</v>
      </c>
      <c r="D21" t="s">
        <v>88</v>
      </c>
      <c r="E21" t="s">
        <v>89</v>
      </c>
      <c r="F21" t="s">
        <v>32</v>
      </c>
      <c r="G21">
        <v>19</v>
      </c>
      <c r="H21">
        <v>70.260000000000005</v>
      </c>
      <c r="I21" t="s">
        <v>38</v>
      </c>
      <c r="J21" t="s">
        <v>60</v>
      </c>
      <c r="K21" t="s">
        <v>60</v>
      </c>
      <c r="L21" t="s">
        <v>33</v>
      </c>
      <c r="M21">
        <v>23.260000000000005</v>
      </c>
      <c r="N21">
        <v>2.561912894961571</v>
      </c>
    </row>
    <row r="22" spans="1:14" x14ac:dyDescent="0.3">
      <c r="A22">
        <v>0</v>
      </c>
      <c r="B22" t="s">
        <v>33</v>
      </c>
      <c r="D22" t="s">
        <v>90</v>
      </c>
      <c r="E22" t="s">
        <v>91</v>
      </c>
      <c r="F22" t="s">
        <v>32</v>
      </c>
      <c r="G22">
        <v>18</v>
      </c>
      <c r="H22" t="s">
        <v>33</v>
      </c>
      <c r="I22" t="s">
        <v>33</v>
      </c>
      <c r="J22" t="s">
        <v>33</v>
      </c>
      <c r="K22" t="s">
        <v>33</v>
      </c>
      <c r="L22" t="s">
        <v>51</v>
      </c>
      <c r="M22" t="s">
        <v>27</v>
      </c>
      <c r="N22" t="s">
        <v>33</v>
      </c>
    </row>
    <row r="25" spans="1:14" x14ac:dyDescent="0.3">
      <c r="B25" t="s">
        <v>62</v>
      </c>
      <c r="C25" t="s">
        <v>1</v>
      </c>
      <c r="E25" t="s">
        <v>63</v>
      </c>
      <c r="F25" t="s">
        <v>3</v>
      </c>
    </row>
    <row r="26" spans="1:14" x14ac:dyDescent="0.3">
      <c r="B26" t="s">
        <v>64</v>
      </c>
      <c r="C26" t="s">
        <v>5</v>
      </c>
      <c r="E26" t="s">
        <v>65</v>
      </c>
      <c r="F26">
        <v>62</v>
      </c>
      <c r="G26" t="s">
        <v>7</v>
      </c>
    </row>
    <row r="27" spans="1:14" x14ac:dyDescent="0.3">
      <c r="B27" t="s">
        <v>66</v>
      </c>
      <c r="C27">
        <v>44696</v>
      </c>
      <c r="E27" t="s">
        <v>67</v>
      </c>
      <c r="F27">
        <v>81</v>
      </c>
      <c r="G27" t="s">
        <v>7</v>
      </c>
    </row>
    <row r="28" spans="1:14" x14ac:dyDescent="0.3">
      <c r="B28" t="s">
        <v>68</v>
      </c>
      <c r="C28" t="s">
        <v>85</v>
      </c>
      <c r="E28" t="s">
        <v>69</v>
      </c>
      <c r="F28">
        <v>179</v>
      </c>
      <c r="G28" t="s">
        <v>13</v>
      </c>
    </row>
    <row r="29" spans="1:14" x14ac:dyDescent="0.3">
      <c r="B29" t="s">
        <v>70</v>
      </c>
      <c r="C29" t="s">
        <v>71</v>
      </c>
    </row>
    <row r="31" spans="1:14" x14ac:dyDescent="0.3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 t="s">
        <v>21</v>
      </c>
      <c r="G31" t="s">
        <v>22</v>
      </c>
      <c r="H31" t="s">
        <v>23</v>
      </c>
      <c r="I31" t="s">
        <v>24</v>
      </c>
      <c r="J31" t="s">
        <v>25</v>
      </c>
      <c r="K31" t="s">
        <v>26</v>
      </c>
      <c r="L31" t="s">
        <v>27</v>
      </c>
      <c r="M31" t="s">
        <v>28</v>
      </c>
      <c r="N31" t="s">
        <v>29</v>
      </c>
    </row>
    <row r="32" spans="1:14" x14ac:dyDescent="0.3">
      <c r="A32">
        <v>0</v>
      </c>
      <c r="B32">
        <v>1</v>
      </c>
      <c r="D32" t="s">
        <v>88</v>
      </c>
      <c r="E32" t="s">
        <v>89</v>
      </c>
      <c r="F32" t="s">
        <v>32</v>
      </c>
      <c r="G32">
        <v>19</v>
      </c>
      <c r="H32">
        <v>57.57</v>
      </c>
      <c r="I32" t="s">
        <v>60</v>
      </c>
      <c r="J32" t="s">
        <v>60</v>
      </c>
      <c r="K32" t="s">
        <v>60</v>
      </c>
      <c r="L32" t="s">
        <v>33</v>
      </c>
      <c r="M32">
        <v>0</v>
      </c>
      <c r="N32">
        <v>3.1092582942504778</v>
      </c>
    </row>
    <row r="33" spans="1:14" x14ac:dyDescent="0.3">
      <c r="A33">
        <v>0</v>
      </c>
      <c r="B33">
        <v>2</v>
      </c>
      <c r="D33" t="s">
        <v>86</v>
      </c>
      <c r="E33" t="s">
        <v>87</v>
      </c>
      <c r="F33" t="s">
        <v>32</v>
      </c>
      <c r="G33">
        <v>20</v>
      </c>
      <c r="H33">
        <v>49.38</v>
      </c>
      <c r="I33" t="s">
        <v>60</v>
      </c>
      <c r="J33" t="s">
        <v>60</v>
      </c>
      <c r="K33" t="s">
        <v>38</v>
      </c>
      <c r="L33" t="s">
        <v>33</v>
      </c>
      <c r="M33">
        <v>5</v>
      </c>
      <c r="N33">
        <v>3.6249493722154718</v>
      </c>
    </row>
    <row r="34" spans="1:14" x14ac:dyDescent="0.3">
      <c r="A34">
        <v>0</v>
      </c>
      <c r="B34" t="s">
        <v>33</v>
      </c>
      <c r="D34" t="s">
        <v>90</v>
      </c>
      <c r="E34" t="s">
        <v>91</v>
      </c>
      <c r="F34" t="s">
        <v>32</v>
      </c>
      <c r="G34">
        <v>18</v>
      </c>
      <c r="H34" t="s">
        <v>33</v>
      </c>
      <c r="I34" t="s">
        <v>33</v>
      </c>
      <c r="J34" t="s">
        <v>33</v>
      </c>
      <c r="K34" t="s">
        <v>33</v>
      </c>
      <c r="L34" t="s">
        <v>51</v>
      </c>
      <c r="M34" t="s">
        <v>27</v>
      </c>
      <c r="N34" t="s">
        <v>33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graad 1</vt:lpstr>
      <vt:lpstr>graad 2</vt:lpstr>
      <vt:lpstr>graad 3</vt:lpstr>
      <vt:lpstr>veteranenklasse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Middelkoop</dc:creator>
  <cp:lastModifiedBy>A Middelkoop</cp:lastModifiedBy>
  <dcterms:created xsi:type="dcterms:W3CDTF">2022-05-16T09:19:28Z</dcterms:created>
  <dcterms:modified xsi:type="dcterms:W3CDTF">2022-05-16T09:29:49Z</dcterms:modified>
</cp:coreProperties>
</file>